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855" windowHeight="12150" activeTab="0"/>
  </bookViews>
  <sheets>
    <sheet name="12.23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<sst xmlns="http://schemas.openxmlformats.org/spreadsheetml/2006/main" count="102" uniqueCount="36">
  <si>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Gasolio</t>
  </si>
  <si>
    <t>G.P.L.</t>
  </si>
  <si>
    <t>Lubrificanti</t>
  </si>
  <si>
    <t>Benzina</t>
  </si>
  <si>
    <t>Riscaldamento</t>
  </si>
  <si>
    <t>Agricolo</t>
  </si>
  <si>
    <t>Piemonte</t>
  </si>
  <si>
    <t>Liguria</t>
  </si>
  <si>
    <t>Lombardia</t>
  </si>
  <si>
    <t>Trentino-Alto Adige</t>
  </si>
  <si>
    <t>Bolzano-Bozen</t>
  </si>
  <si>
    <t>Trento</t>
  </si>
  <si>
    <t>Friuli-Venezia Giulia</t>
  </si>
  <si>
    <t>Veneto</t>
  </si>
  <si>
    <t>Emilia Romagna</t>
  </si>
  <si>
    <t>Toscana</t>
  </si>
  <si>
    <t>Umbria</t>
  </si>
  <si>
    <t>Marche</t>
  </si>
  <si>
    <t>Lazio</t>
  </si>
  <si>
    <t>Molise</t>
  </si>
  <si>
    <t>Abruzzo</t>
  </si>
  <si>
    <t>Campania</t>
  </si>
  <si>
    <t>Puglia</t>
  </si>
  <si>
    <t>Basilicata</t>
  </si>
  <si>
    <t>Calabria</t>
  </si>
  <si>
    <t>Sicilia</t>
  </si>
  <si>
    <t>Sardegna</t>
  </si>
  <si>
    <t>(1) Sono comprese solo le vendite dirette delle società petrolifere ad enti statali</t>
  </si>
  <si>
    <r>
      <t xml:space="preserve">Fonte: </t>
    </r>
    <r>
      <rPr>
        <sz val="7"/>
        <rFont val="Arial"/>
        <family val="2"/>
      </rPr>
      <t>Ministero dello sviluppo economico - Statistiche dell'energia. Bolletino petrolifero</t>
    </r>
  </si>
  <si>
    <t>Olio combustibile</t>
  </si>
  <si>
    <t>Gasolio motori</t>
  </si>
  <si>
    <t>REGIONI</t>
  </si>
  <si>
    <t> Enti pubblici (1)</t>
  </si>
  <si>
    <t>Valle d'Aosta/Vallée d'Aoste</t>
  </si>
  <si>
    <t>ITALIA</t>
  </si>
  <si>
    <r>
      <t xml:space="preserve">Tav. 12.23 - Vendite dei principali prodotti petroliferi </t>
    </r>
    <r>
      <rPr>
        <i/>
        <sz val="9"/>
        <rFont val="Arial"/>
        <family val="2"/>
      </rPr>
      <t xml:space="preserve">(tonnellate) </t>
    </r>
    <r>
      <rPr>
        <b/>
        <sz val="9"/>
        <rFont val="Arial"/>
        <family val="2"/>
      </rPr>
      <t>per regione - Anni 2010-2012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</si>
</sst>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 inden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 inden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41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48">
      <selection activeCell="H86" sqref="H86"/>
    </sheetView>
  </sheetViews>
  <sheetFormatPr defaultColWidth="9.33203125" defaultRowHeight="11.25"/>
  <cols>
    <col min="1" max="1" width="27.66015625" style="0" customWidth="1"/>
    <col min="2" max="8" width="12.83203125" style="0" customWidth="1"/>
  </cols>
  <sheetData>
    <row r="1" spans="1:8" ht="12.75" customHeight="1">
      <c r="A1" s="3" t="s">
        <v>35</v>
      </c>
      <c r="B1" s="1"/>
      <c r="C1" s="1"/>
      <c r="D1" s="1"/>
      <c r="E1" s="1"/>
      <c r="F1" s="1"/>
      <c r="G1" s="1"/>
      <c r="H1" s="1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25.5" customHeight="1">
      <c r="A3" s="25" t="s">
        <v>31</v>
      </c>
      <c r="B3" s="24" t="s">
        <v>0</v>
      </c>
      <c r="C3" s="24"/>
      <c r="D3" s="24"/>
      <c r="E3" s="27" t="s">
        <v>29</v>
      </c>
      <c r="F3" s="27" t="s">
        <v>1</v>
      </c>
      <c r="G3" s="27" t="s">
        <v>2</v>
      </c>
      <c r="H3" s="27" t="s">
        <v>3</v>
      </c>
    </row>
    <row r="4" spans="1:8" ht="12.75" customHeight="1">
      <c r="A4" s="26"/>
      <c r="B4" s="5" t="s">
        <v>30</v>
      </c>
      <c r="C4" s="6" t="s">
        <v>4</v>
      </c>
      <c r="D4" s="6" t="s">
        <v>5</v>
      </c>
      <c r="E4" s="28"/>
      <c r="F4" s="28"/>
      <c r="G4" s="28"/>
      <c r="H4" s="28"/>
    </row>
    <row r="5" spans="1:8" ht="12.75" customHeight="1">
      <c r="A5" s="2"/>
      <c r="B5" s="23">
        <v>2010</v>
      </c>
      <c r="C5" s="23"/>
      <c r="D5" s="23"/>
      <c r="E5" s="23"/>
      <c r="F5" s="23"/>
      <c r="G5" s="23"/>
      <c r="H5" s="23"/>
    </row>
    <row r="6" spans="1:8" ht="12.75" customHeight="1">
      <c r="A6" s="17" t="s">
        <v>6</v>
      </c>
      <c r="B6" s="7">
        <v>1737019</v>
      </c>
      <c r="C6" s="7">
        <f>141595</f>
        <v>141595</v>
      </c>
      <c r="D6" s="7">
        <v>147823</v>
      </c>
      <c r="E6" s="7">
        <v>117340</v>
      </c>
      <c r="F6" s="7">
        <v>231879</v>
      </c>
      <c r="G6" s="7">
        <v>40920</v>
      </c>
      <c r="H6" s="7">
        <v>739583</v>
      </c>
    </row>
    <row r="7" spans="1:8" ht="12.75" customHeight="1">
      <c r="A7" s="18" t="s">
        <v>33</v>
      </c>
      <c r="B7" s="8">
        <v>184497</v>
      </c>
      <c r="C7" s="8">
        <v>86529</v>
      </c>
      <c r="D7" s="8">
        <v>11054</v>
      </c>
      <c r="E7" s="8">
        <v>31473</v>
      </c>
      <c r="F7" s="8">
        <v>8767</v>
      </c>
      <c r="G7" s="9">
        <v>531</v>
      </c>
      <c r="H7" s="8">
        <v>35017</v>
      </c>
    </row>
    <row r="8" spans="1:8" ht="12.75" customHeight="1">
      <c r="A8" s="17" t="s">
        <v>7</v>
      </c>
      <c r="B8" s="7">
        <v>570749</v>
      </c>
      <c r="C8" s="7">
        <v>53658</v>
      </c>
      <c r="D8" s="7">
        <v>16586</v>
      </c>
      <c r="E8" s="7">
        <v>187686</v>
      </c>
      <c r="F8" s="7">
        <v>47747</v>
      </c>
      <c r="G8" s="7">
        <v>5907</v>
      </c>
      <c r="H8" s="7">
        <v>288165</v>
      </c>
    </row>
    <row r="9" spans="1:8" ht="12.75" customHeight="1">
      <c r="A9" s="19" t="s">
        <v>8</v>
      </c>
      <c r="B9" s="7">
        <v>4217971</v>
      </c>
      <c r="C9" s="7">
        <v>455311</v>
      </c>
      <c r="D9" s="7">
        <v>346254</v>
      </c>
      <c r="E9" s="7">
        <v>574650</v>
      </c>
      <c r="F9" s="7">
        <v>378736</v>
      </c>
      <c r="G9" s="7">
        <v>98900</v>
      </c>
      <c r="H9" s="7">
        <v>1735318</v>
      </c>
    </row>
    <row r="10" spans="1:8" ht="12.75" customHeight="1">
      <c r="A10" s="17" t="s">
        <v>9</v>
      </c>
      <c r="B10" s="7">
        <v>658446</v>
      </c>
      <c r="C10" s="7">
        <v>172308</v>
      </c>
      <c r="D10" s="7">
        <v>41020</v>
      </c>
      <c r="E10" s="7">
        <v>6030</v>
      </c>
      <c r="F10" s="7">
        <v>41324</v>
      </c>
      <c r="G10" s="7">
        <v>6079</v>
      </c>
      <c r="H10" s="7">
        <f>SUM(H11:H12)</f>
        <v>181903</v>
      </c>
    </row>
    <row r="11" spans="1:8" ht="12.75" customHeight="1">
      <c r="A11" s="20" t="s">
        <v>10</v>
      </c>
      <c r="B11" s="10">
        <v>253281</v>
      </c>
      <c r="C11" s="10">
        <v>53781</v>
      </c>
      <c r="D11" s="10">
        <v>11233</v>
      </c>
      <c r="E11" s="10">
        <v>205</v>
      </c>
      <c r="F11" s="10">
        <v>18652</v>
      </c>
      <c r="G11" s="10">
        <v>2328</v>
      </c>
      <c r="H11" s="10">
        <v>83331</v>
      </c>
    </row>
    <row r="12" spans="1:8" ht="12.75" customHeight="1">
      <c r="A12" s="20" t="s">
        <v>11</v>
      </c>
      <c r="B12" s="10">
        <v>405165</v>
      </c>
      <c r="C12" s="10">
        <v>118527</v>
      </c>
      <c r="D12" s="10">
        <v>29787</v>
      </c>
      <c r="E12" s="10">
        <v>5825</v>
      </c>
      <c r="F12" s="10">
        <v>22672</v>
      </c>
      <c r="G12" s="10">
        <v>3750</v>
      </c>
      <c r="H12" s="10">
        <v>98572</v>
      </c>
    </row>
    <row r="13" spans="1:8" ht="12.75" customHeight="1">
      <c r="A13" s="17" t="s">
        <v>12</v>
      </c>
      <c r="B13" s="7">
        <v>373903</v>
      </c>
      <c r="C13" s="7">
        <v>46089</v>
      </c>
      <c r="D13" s="7">
        <v>17793</v>
      </c>
      <c r="E13" s="7">
        <v>44266</v>
      </c>
      <c r="F13" s="7">
        <v>68646</v>
      </c>
      <c r="G13" s="7">
        <v>8589</v>
      </c>
      <c r="H13" s="7">
        <v>248985</v>
      </c>
    </row>
    <row r="14" spans="1:8" ht="12.75" customHeight="1">
      <c r="A14" s="17" t="s">
        <v>13</v>
      </c>
      <c r="B14" s="7">
        <v>2031725</v>
      </c>
      <c r="C14" s="7">
        <v>156218</v>
      </c>
      <c r="D14" s="7">
        <v>130666</v>
      </c>
      <c r="E14" s="7">
        <v>115574</v>
      </c>
      <c r="F14" s="7">
        <v>255518</v>
      </c>
      <c r="G14" s="7">
        <v>28580</v>
      </c>
      <c r="H14" s="7">
        <v>801503</v>
      </c>
    </row>
    <row r="15" spans="1:8" ht="12.75" customHeight="1">
      <c r="A15" s="17" t="s">
        <v>14</v>
      </c>
      <c r="B15" s="7">
        <v>2518773</v>
      </c>
      <c r="C15" s="7">
        <v>214438</v>
      </c>
      <c r="D15" s="7">
        <v>245419</v>
      </c>
      <c r="E15" s="7">
        <v>88300</v>
      </c>
      <c r="F15" s="7">
        <v>392363</v>
      </c>
      <c r="G15" s="7">
        <v>56107</v>
      </c>
      <c r="H15" s="7">
        <v>784655</v>
      </c>
    </row>
    <row r="16" spans="1:8" ht="12.75" customHeight="1">
      <c r="A16" s="17" t="s">
        <v>15</v>
      </c>
      <c r="B16" s="7">
        <v>1576841</v>
      </c>
      <c r="C16" s="7">
        <v>69127</v>
      </c>
      <c r="D16" s="7">
        <v>71651</v>
      </c>
      <c r="E16" s="7">
        <v>168802</v>
      </c>
      <c r="F16" s="7">
        <v>175389</v>
      </c>
      <c r="G16" s="7">
        <v>18407</v>
      </c>
      <c r="H16" s="7">
        <v>766000</v>
      </c>
    </row>
    <row r="17" spans="1:8" ht="12.75" customHeight="1">
      <c r="A17" s="17" t="s">
        <v>17</v>
      </c>
      <c r="B17" s="7">
        <v>773875</v>
      </c>
      <c r="C17" s="7">
        <v>19292</v>
      </c>
      <c r="D17" s="7">
        <v>58359</v>
      </c>
      <c r="E17" s="7">
        <v>83356</v>
      </c>
      <c r="F17" s="7">
        <v>92702</v>
      </c>
      <c r="G17" s="7">
        <v>8517</v>
      </c>
      <c r="H17" s="7">
        <v>233049</v>
      </c>
    </row>
    <row r="18" spans="1:8" ht="12.75" customHeight="1">
      <c r="A18" s="17" t="s">
        <v>16</v>
      </c>
      <c r="B18" s="7">
        <v>457770</v>
      </c>
      <c r="C18" s="7">
        <v>4777</v>
      </c>
      <c r="D18" s="7">
        <v>27345</v>
      </c>
      <c r="E18" s="7">
        <v>4019</v>
      </c>
      <c r="F18" s="7">
        <v>62830</v>
      </c>
      <c r="G18" s="7">
        <v>6283</v>
      </c>
      <c r="H18" s="7">
        <v>154921</v>
      </c>
    </row>
    <row r="19" spans="1:8" ht="12.75" customHeight="1">
      <c r="A19" s="17" t="s">
        <v>18</v>
      </c>
      <c r="B19" s="7">
        <v>3147693</v>
      </c>
      <c r="C19" s="7">
        <v>256466</v>
      </c>
      <c r="D19" s="7">
        <v>280529</v>
      </c>
      <c r="E19" s="7">
        <v>120517</v>
      </c>
      <c r="F19" s="7">
        <v>467641</v>
      </c>
      <c r="G19" s="7">
        <v>21736</v>
      </c>
      <c r="H19" s="7">
        <v>1091886</v>
      </c>
    </row>
    <row r="20" spans="1:8" ht="12.75" customHeight="1">
      <c r="A20" s="17" t="s">
        <v>19</v>
      </c>
      <c r="B20" s="7">
        <v>126716</v>
      </c>
      <c r="C20" s="7">
        <v>657</v>
      </c>
      <c r="D20" s="7">
        <v>10871</v>
      </c>
      <c r="E20" s="7">
        <v>348</v>
      </c>
      <c r="F20" s="7">
        <v>11620</v>
      </c>
      <c r="G20" s="7">
        <v>5049</v>
      </c>
      <c r="H20" s="7">
        <v>32635</v>
      </c>
    </row>
    <row r="21" spans="1:8" ht="12.75" customHeight="1">
      <c r="A21" s="17" t="s">
        <v>20</v>
      </c>
      <c r="B21" s="7">
        <v>649929</v>
      </c>
      <c r="C21" s="7">
        <v>5406</v>
      </c>
      <c r="D21" s="7">
        <v>39809</v>
      </c>
      <c r="E21" s="7">
        <v>873</v>
      </c>
      <c r="F21" s="7">
        <v>64066</v>
      </c>
      <c r="G21" s="7">
        <v>6649</v>
      </c>
      <c r="H21" s="7">
        <v>214961</v>
      </c>
    </row>
    <row r="22" spans="1:8" ht="12.75" customHeight="1">
      <c r="A22" s="17" t="s">
        <v>21</v>
      </c>
      <c r="B22" s="7">
        <v>1598693</v>
      </c>
      <c r="C22" s="7">
        <v>10197</v>
      </c>
      <c r="D22" s="7">
        <v>87783</v>
      </c>
      <c r="E22" s="7">
        <v>36785</v>
      </c>
      <c r="F22" s="7">
        <v>408232</v>
      </c>
      <c r="G22" s="7">
        <v>18391</v>
      </c>
      <c r="H22" s="7">
        <v>689621</v>
      </c>
    </row>
    <row r="23" spans="1:8" ht="12.75" customHeight="1">
      <c r="A23" s="17" t="s">
        <v>22</v>
      </c>
      <c r="B23" s="7">
        <v>1514726</v>
      </c>
      <c r="C23" s="7">
        <v>52952</v>
      </c>
      <c r="D23" s="7">
        <v>198613</v>
      </c>
      <c r="E23" s="7">
        <v>130494</v>
      </c>
      <c r="F23" s="7">
        <v>160750</v>
      </c>
      <c r="G23" s="7">
        <v>27707</v>
      </c>
      <c r="H23" s="7">
        <v>531471</v>
      </c>
    </row>
    <row r="24" spans="1:8" ht="12.75" customHeight="1">
      <c r="A24" s="17" t="s">
        <v>23</v>
      </c>
      <c r="B24" s="7">
        <v>222064</v>
      </c>
      <c r="C24" s="7">
        <v>406</v>
      </c>
      <c r="D24" s="7">
        <v>31995</v>
      </c>
      <c r="E24" s="7">
        <v>4747</v>
      </c>
      <c r="F24" s="7">
        <v>23817</v>
      </c>
      <c r="G24" s="7">
        <v>2626</v>
      </c>
      <c r="H24" s="7">
        <v>67600</v>
      </c>
    </row>
    <row r="25" spans="1:8" ht="12.75" customHeight="1">
      <c r="A25" s="17" t="s">
        <v>24</v>
      </c>
      <c r="B25" s="7">
        <v>750965</v>
      </c>
      <c r="C25" s="7">
        <v>622</v>
      </c>
      <c r="D25" s="7">
        <v>45605</v>
      </c>
      <c r="E25" s="7">
        <v>24614</v>
      </c>
      <c r="F25" s="7">
        <v>87730</v>
      </c>
      <c r="G25" s="7">
        <v>5211</v>
      </c>
      <c r="H25" s="7">
        <v>271507</v>
      </c>
    </row>
    <row r="26" spans="1:8" ht="12.75" customHeight="1">
      <c r="A26" s="17" t="s">
        <v>25</v>
      </c>
      <c r="B26" s="7">
        <v>1637337</v>
      </c>
      <c r="C26" s="7">
        <v>20144</v>
      </c>
      <c r="D26" s="7">
        <v>123791</v>
      </c>
      <c r="E26" s="7">
        <v>314234</v>
      </c>
      <c r="F26" s="7">
        <v>249650</v>
      </c>
      <c r="G26" s="7">
        <v>14428</v>
      </c>
      <c r="H26" s="7">
        <v>805786</v>
      </c>
    </row>
    <row r="27" spans="1:8" ht="12.75" customHeight="1">
      <c r="A27" s="17" t="s">
        <v>26</v>
      </c>
      <c r="B27" s="7">
        <v>631717</v>
      </c>
      <c r="C27" s="7">
        <v>82766</v>
      </c>
      <c r="D27" s="7">
        <v>36485</v>
      </c>
      <c r="E27" s="7">
        <v>165437</v>
      </c>
      <c r="F27" s="7">
        <v>152648</v>
      </c>
      <c r="G27" s="7">
        <v>5889</v>
      </c>
      <c r="H27" s="7">
        <v>312355</v>
      </c>
    </row>
    <row r="28" spans="1:8" ht="12.75" customHeight="1">
      <c r="A28" s="19" t="s">
        <v>32</v>
      </c>
      <c r="B28" s="7">
        <v>119</v>
      </c>
      <c r="C28" s="7">
        <v>24915</v>
      </c>
      <c r="D28" s="16">
        <v>0</v>
      </c>
      <c r="E28" s="7">
        <v>4649</v>
      </c>
      <c r="F28" s="16">
        <v>0</v>
      </c>
      <c r="G28" s="11">
        <v>728</v>
      </c>
      <c r="H28" s="16">
        <v>0</v>
      </c>
    </row>
    <row r="29" spans="1:8" ht="12.75" customHeight="1">
      <c r="A29" s="19"/>
      <c r="B29" s="11"/>
      <c r="C29" s="11"/>
      <c r="D29" s="11"/>
      <c r="E29" s="11"/>
      <c r="F29" s="11"/>
      <c r="G29" s="11"/>
      <c r="H29" s="16"/>
    </row>
    <row r="30" spans="1:8" ht="12.75" customHeight="1">
      <c r="A30" s="21" t="s">
        <v>34</v>
      </c>
      <c r="B30" s="12">
        <f aca="true" t="shared" si="0" ref="B30:G30">SUM(B6:B10)+SUM(B13:B28)</f>
        <v>25381528</v>
      </c>
      <c r="C30" s="12">
        <f t="shared" si="0"/>
        <v>1873873</v>
      </c>
      <c r="D30" s="12">
        <f t="shared" si="0"/>
        <v>1969451</v>
      </c>
      <c r="E30" s="12">
        <f t="shared" si="0"/>
        <v>2224194</v>
      </c>
      <c r="F30" s="12">
        <f t="shared" si="0"/>
        <v>3382055</v>
      </c>
      <c r="G30" s="12">
        <f t="shared" si="0"/>
        <v>387234</v>
      </c>
      <c r="H30" s="12">
        <f>SUM(H6:H10)+SUM(H13:H28)</f>
        <v>9986921</v>
      </c>
    </row>
    <row r="31" spans="1:8" ht="12.75" customHeight="1">
      <c r="A31" s="13"/>
      <c r="B31" s="14"/>
      <c r="C31" s="14"/>
      <c r="D31" s="14"/>
      <c r="E31" s="14"/>
      <c r="F31" s="14"/>
      <c r="G31" s="14"/>
      <c r="H31" s="14"/>
    </row>
    <row r="32" spans="1:8" ht="12.75" customHeight="1">
      <c r="A32" s="25" t="s">
        <v>31</v>
      </c>
      <c r="B32" s="24" t="s">
        <v>0</v>
      </c>
      <c r="C32" s="24"/>
      <c r="D32" s="24"/>
      <c r="E32" s="27" t="s">
        <v>29</v>
      </c>
      <c r="F32" s="27" t="s">
        <v>1</v>
      </c>
      <c r="G32" s="27" t="s">
        <v>2</v>
      </c>
      <c r="H32" s="27" t="s">
        <v>3</v>
      </c>
    </row>
    <row r="33" spans="1:8" ht="12.75" customHeight="1">
      <c r="A33" s="26"/>
      <c r="B33" s="5" t="s">
        <v>30</v>
      </c>
      <c r="C33" s="6" t="s">
        <v>4</v>
      </c>
      <c r="D33" s="6" t="s">
        <v>5</v>
      </c>
      <c r="E33" s="28"/>
      <c r="F33" s="28"/>
      <c r="G33" s="28"/>
      <c r="H33" s="28"/>
    </row>
    <row r="34" spans="1:8" ht="12.75" customHeight="1">
      <c r="A34" s="2"/>
      <c r="B34" s="23">
        <v>2011</v>
      </c>
      <c r="C34" s="23"/>
      <c r="D34" s="23"/>
      <c r="E34" s="23"/>
      <c r="F34" s="23"/>
      <c r="G34" s="23"/>
      <c r="H34" s="23"/>
    </row>
    <row r="35" spans="1:8" ht="12.75" customHeight="1">
      <c r="A35" s="17" t="s">
        <v>6</v>
      </c>
      <c r="B35" s="7">
        <v>1843617</v>
      </c>
      <c r="C35" s="7">
        <v>101930</v>
      </c>
      <c r="D35" s="7">
        <v>135584</v>
      </c>
      <c r="E35" s="7">
        <v>90147</v>
      </c>
      <c r="F35" s="7">
        <v>207284</v>
      </c>
      <c r="G35" s="7">
        <v>47488</v>
      </c>
      <c r="H35" s="7">
        <v>690107</v>
      </c>
    </row>
    <row r="36" spans="1:8" ht="12.75" customHeight="1">
      <c r="A36" s="18" t="s">
        <v>33</v>
      </c>
      <c r="B36" s="8">
        <v>185825</v>
      </c>
      <c r="C36" s="8">
        <v>84957</v>
      </c>
      <c r="D36" s="8">
        <v>10231</v>
      </c>
      <c r="E36" s="8">
        <v>31428</v>
      </c>
      <c r="F36" s="8">
        <v>8489</v>
      </c>
      <c r="G36" s="9">
        <v>617</v>
      </c>
      <c r="H36" s="8">
        <v>34230</v>
      </c>
    </row>
    <row r="37" spans="1:8" ht="12.75" customHeight="1">
      <c r="A37" s="17" t="s">
        <v>7</v>
      </c>
      <c r="B37" s="7">
        <v>566442</v>
      </c>
      <c r="C37" s="7">
        <v>44812</v>
      </c>
      <c r="D37" s="7">
        <v>28794</v>
      </c>
      <c r="E37" s="7">
        <v>47937</v>
      </c>
      <c r="F37" s="7">
        <v>41770</v>
      </c>
      <c r="G37" s="7">
        <v>6732</v>
      </c>
      <c r="H37" s="7">
        <v>255372</v>
      </c>
    </row>
    <row r="38" spans="1:8" ht="12.75" customHeight="1">
      <c r="A38" s="19" t="s">
        <v>8</v>
      </c>
      <c r="B38" s="7">
        <v>4137651</v>
      </c>
      <c r="C38" s="7">
        <v>325227</v>
      </c>
      <c r="D38" s="7">
        <v>335081</v>
      </c>
      <c r="E38" s="7">
        <v>445390</v>
      </c>
      <c r="F38" s="7">
        <v>358661</v>
      </c>
      <c r="G38" s="7">
        <v>85653</v>
      </c>
      <c r="H38" s="7">
        <v>1629526</v>
      </c>
    </row>
    <row r="39" spans="1:8" ht="12.75" customHeight="1">
      <c r="A39" s="17" t="s">
        <v>9</v>
      </c>
      <c r="B39" s="7">
        <v>629597</v>
      </c>
      <c r="C39" s="7">
        <v>154480</v>
      </c>
      <c r="D39" s="7">
        <v>44996</v>
      </c>
      <c r="E39" s="7">
        <v>5358</v>
      </c>
      <c r="F39" s="7">
        <v>38795</v>
      </c>
      <c r="G39" s="7">
        <v>6630</v>
      </c>
      <c r="H39" s="7">
        <v>174267</v>
      </c>
    </row>
    <row r="40" spans="1:8" ht="12.75" customHeight="1">
      <c r="A40" s="20" t="s">
        <v>10</v>
      </c>
      <c r="B40" s="10">
        <v>236288</v>
      </c>
      <c r="C40" s="10">
        <v>42796</v>
      </c>
      <c r="D40" s="10">
        <v>7498</v>
      </c>
      <c r="E40" s="10">
        <v>426</v>
      </c>
      <c r="F40" s="10">
        <v>16143</v>
      </c>
      <c r="G40" s="10">
        <v>2536</v>
      </c>
      <c r="H40" s="10">
        <v>79858</v>
      </c>
    </row>
    <row r="41" spans="1:8" ht="12.75" customHeight="1">
      <c r="A41" s="20" t="s">
        <v>11</v>
      </c>
      <c r="B41" s="10">
        <v>393309</v>
      </c>
      <c r="C41" s="10">
        <v>111684</v>
      </c>
      <c r="D41" s="10">
        <v>37498</v>
      </c>
      <c r="E41" s="10">
        <v>4932</v>
      </c>
      <c r="F41" s="10">
        <v>22653</v>
      </c>
      <c r="G41" s="10">
        <v>4094</v>
      </c>
      <c r="H41" s="10">
        <v>94409</v>
      </c>
    </row>
    <row r="42" spans="1:8" ht="12.75" customHeight="1">
      <c r="A42" s="17" t="s">
        <v>12</v>
      </c>
      <c r="B42" s="7">
        <v>405407</v>
      </c>
      <c r="C42" s="7">
        <v>41698</v>
      </c>
      <c r="D42" s="7">
        <v>18473</v>
      </c>
      <c r="E42" s="7">
        <v>27721</v>
      </c>
      <c r="F42" s="7">
        <v>62195</v>
      </c>
      <c r="G42" s="7">
        <v>7930</v>
      </c>
      <c r="H42" s="7">
        <v>219813</v>
      </c>
    </row>
    <row r="43" spans="1:8" ht="12.75" customHeight="1">
      <c r="A43" s="17" t="s">
        <v>13</v>
      </c>
      <c r="B43" s="7">
        <v>2322414</v>
      </c>
      <c r="C43" s="7">
        <v>144443</v>
      </c>
      <c r="D43" s="7">
        <v>124361</v>
      </c>
      <c r="E43" s="7">
        <v>102674</v>
      </c>
      <c r="F43" s="7">
        <v>255454</v>
      </c>
      <c r="G43" s="7">
        <v>29880</v>
      </c>
      <c r="H43" s="7">
        <v>764875</v>
      </c>
    </row>
    <row r="44" spans="1:8" ht="12.75" customHeight="1">
      <c r="A44" s="17" t="s">
        <v>14</v>
      </c>
      <c r="B44" s="7">
        <v>2610272</v>
      </c>
      <c r="C44" s="7">
        <v>180483</v>
      </c>
      <c r="D44" s="7">
        <v>262975</v>
      </c>
      <c r="E44" s="7">
        <v>74114</v>
      </c>
      <c r="F44" s="7">
        <v>362723</v>
      </c>
      <c r="G44" s="7">
        <v>51715</v>
      </c>
      <c r="H44" s="7">
        <v>743657</v>
      </c>
    </row>
    <row r="45" spans="1:8" ht="12.75" customHeight="1">
      <c r="A45" s="17" t="s">
        <v>15</v>
      </c>
      <c r="B45" s="7">
        <v>1584902</v>
      </c>
      <c r="C45" s="7">
        <v>65805</v>
      </c>
      <c r="D45" s="7">
        <v>75245</v>
      </c>
      <c r="E45" s="7">
        <v>119712</v>
      </c>
      <c r="F45" s="7">
        <v>162184</v>
      </c>
      <c r="G45" s="7">
        <v>18225</v>
      </c>
      <c r="H45" s="7">
        <v>736820</v>
      </c>
    </row>
    <row r="46" spans="1:8" ht="12.75" customHeight="1">
      <c r="A46" s="17" t="s">
        <v>17</v>
      </c>
      <c r="B46" s="7">
        <v>662252</v>
      </c>
      <c r="C46" s="7">
        <v>10835</v>
      </c>
      <c r="D46" s="7">
        <v>38952</v>
      </c>
      <c r="E46" s="7">
        <v>74969</v>
      </c>
      <c r="F46" s="7">
        <v>97074</v>
      </c>
      <c r="G46" s="7">
        <v>8992</v>
      </c>
      <c r="H46" s="7">
        <v>216711</v>
      </c>
    </row>
    <row r="47" spans="1:8" ht="12.75" customHeight="1">
      <c r="A47" s="17" t="s">
        <v>16</v>
      </c>
      <c r="B47" s="7">
        <v>445872</v>
      </c>
      <c r="C47" s="7">
        <v>5448</v>
      </c>
      <c r="D47" s="7">
        <v>27078</v>
      </c>
      <c r="E47" s="7">
        <v>3291</v>
      </c>
      <c r="F47" s="7">
        <v>59282</v>
      </c>
      <c r="G47" s="7">
        <v>6393</v>
      </c>
      <c r="H47" s="7">
        <v>143965</v>
      </c>
    </row>
    <row r="48" spans="1:8" ht="12.75" customHeight="1">
      <c r="A48" s="17" t="s">
        <v>18</v>
      </c>
      <c r="B48" s="7">
        <v>3259320</v>
      </c>
      <c r="C48" s="7">
        <v>240352</v>
      </c>
      <c r="D48" s="7">
        <v>332031</v>
      </c>
      <c r="E48" s="7">
        <v>287846</v>
      </c>
      <c r="F48" s="7">
        <v>439886</v>
      </c>
      <c r="G48" s="7">
        <v>20011</v>
      </c>
      <c r="H48" s="7">
        <v>1064344</v>
      </c>
    </row>
    <row r="49" spans="1:8" ht="12.75" customHeight="1">
      <c r="A49" s="17" t="s">
        <v>19</v>
      </c>
      <c r="B49" s="7">
        <v>116271</v>
      </c>
      <c r="C49" s="11">
        <v>158</v>
      </c>
      <c r="D49" s="7">
        <v>10862</v>
      </c>
      <c r="E49" s="11">
        <v>302</v>
      </c>
      <c r="F49" s="7">
        <v>10526</v>
      </c>
      <c r="G49" s="7">
        <v>3926</v>
      </c>
      <c r="H49" s="7">
        <v>30477</v>
      </c>
    </row>
    <row r="50" spans="1:8" ht="12.75" customHeight="1">
      <c r="A50" s="17" t="s">
        <v>20</v>
      </c>
      <c r="B50" s="7">
        <v>622467</v>
      </c>
      <c r="C50" s="7">
        <v>3597</v>
      </c>
      <c r="D50" s="7">
        <v>29550</v>
      </c>
      <c r="E50" s="7">
        <v>847</v>
      </c>
      <c r="F50" s="7">
        <v>61383</v>
      </c>
      <c r="G50" s="7">
        <v>6951</v>
      </c>
      <c r="H50" s="7">
        <v>197800</v>
      </c>
    </row>
    <row r="51" spans="1:8" ht="12.75" customHeight="1">
      <c r="A51" s="17" t="s">
        <v>21</v>
      </c>
      <c r="B51" s="7">
        <v>1535409</v>
      </c>
      <c r="C51" s="7">
        <v>7798</v>
      </c>
      <c r="D51" s="7">
        <v>78529</v>
      </c>
      <c r="E51" s="7">
        <v>33402</v>
      </c>
      <c r="F51" s="7">
        <v>389556</v>
      </c>
      <c r="G51" s="7">
        <v>18369</v>
      </c>
      <c r="H51" s="7">
        <v>629490</v>
      </c>
    </row>
    <row r="52" spans="1:8" ht="12.75" customHeight="1">
      <c r="A52" s="17" t="s">
        <v>22</v>
      </c>
      <c r="B52" s="7">
        <v>1456347</v>
      </c>
      <c r="C52" s="7">
        <v>51489</v>
      </c>
      <c r="D52" s="7">
        <v>167837</v>
      </c>
      <c r="E52" s="7">
        <v>46436</v>
      </c>
      <c r="F52" s="7">
        <v>157892</v>
      </c>
      <c r="G52" s="7">
        <v>30014</v>
      </c>
      <c r="H52" s="7">
        <v>474673</v>
      </c>
    </row>
    <row r="53" spans="1:8" ht="12.75" customHeight="1">
      <c r="A53" s="17" t="s">
        <v>23</v>
      </c>
      <c r="B53" s="7">
        <v>199473</v>
      </c>
      <c r="C53" s="7">
        <v>357</v>
      </c>
      <c r="D53" s="7">
        <v>22589</v>
      </c>
      <c r="E53" s="7">
        <v>4338</v>
      </c>
      <c r="F53" s="7">
        <v>24268</v>
      </c>
      <c r="G53" s="7">
        <v>2608</v>
      </c>
      <c r="H53" s="7">
        <v>61835</v>
      </c>
    </row>
    <row r="54" spans="1:8" ht="12.75" customHeight="1">
      <c r="A54" s="17" t="s">
        <v>24</v>
      </c>
      <c r="B54" s="7">
        <v>718505</v>
      </c>
      <c r="C54" s="7">
        <v>119</v>
      </c>
      <c r="D54" s="7">
        <v>38081</v>
      </c>
      <c r="E54" s="7">
        <v>17590</v>
      </c>
      <c r="F54" s="7">
        <v>84425</v>
      </c>
      <c r="G54" s="7">
        <v>4432</v>
      </c>
      <c r="H54" s="7">
        <v>250299</v>
      </c>
    </row>
    <row r="55" spans="1:8" ht="12.75" customHeight="1">
      <c r="A55" s="17" t="s">
        <v>25</v>
      </c>
      <c r="B55" s="7">
        <v>1630385</v>
      </c>
      <c r="C55" s="7">
        <v>31268</v>
      </c>
      <c r="D55" s="7">
        <v>123203</v>
      </c>
      <c r="E55" s="7">
        <v>124992</v>
      </c>
      <c r="F55" s="7">
        <v>235737</v>
      </c>
      <c r="G55" s="7">
        <v>13991</v>
      </c>
      <c r="H55" s="7">
        <v>779821</v>
      </c>
    </row>
    <row r="56" spans="1:8" ht="12.75" customHeight="1">
      <c r="A56" s="17" t="s">
        <v>26</v>
      </c>
      <c r="B56" s="7">
        <v>629421</v>
      </c>
      <c r="C56" s="7">
        <v>71254</v>
      </c>
      <c r="D56" s="7">
        <v>30433</v>
      </c>
      <c r="E56" s="7">
        <v>138131</v>
      </c>
      <c r="F56" s="7">
        <v>147613</v>
      </c>
      <c r="G56" s="7">
        <v>8694</v>
      </c>
      <c r="H56" s="7">
        <v>297055</v>
      </c>
    </row>
    <row r="57" spans="1:8" ht="12.75" customHeight="1">
      <c r="A57" s="19" t="s">
        <v>32</v>
      </c>
      <c r="B57" s="7">
        <v>1649</v>
      </c>
      <c r="C57" s="7">
        <v>9255</v>
      </c>
      <c r="D57" s="16">
        <v>0</v>
      </c>
      <c r="E57" s="7">
        <v>4710</v>
      </c>
      <c r="F57" s="16">
        <v>0</v>
      </c>
      <c r="G57" s="7">
        <v>958</v>
      </c>
      <c r="H57" s="16">
        <v>0</v>
      </c>
    </row>
    <row r="58" spans="1:8" ht="12.75" customHeight="1">
      <c r="A58" s="19"/>
      <c r="B58" s="11"/>
      <c r="C58" s="11"/>
      <c r="D58" s="11"/>
      <c r="E58" s="11"/>
      <c r="F58" s="11"/>
      <c r="G58" s="11"/>
      <c r="H58" s="11"/>
    </row>
    <row r="59" spans="1:8" ht="12.75" customHeight="1">
      <c r="A59" s="21" t="s">
        <v>34</v>
      </c>
      <c r="B59" s="12">
        <f aca="true" t="shared" si="1" ref="B59:H59">SUM(B35:B39)+SUM(B42:B57)</f>
        <v>25563498</v>
      </c>
      <c r="C59" s="12">
        <f t="shared" si="1"/>
        <v>1575765</v>
      </c>
      <c r="D59" s="12">
        <f t="shared" si="1"/>
        <v>1934885</v>
      </c>
      <c r="E59" s="12">
        <f t="shared" si="1"/>
        <v>1681335</v>
      </c>
      <c r="F59" s="12">
        <v>3205196</v>
      </c>
      <c r="G59" s="12">
        <f t="shared" si="1"/>
        <v>380209</v>
      </c>
      <c r="H59" s="12">
        <f t="shared" si="1"/>
        <v>9395137</v>
      </c>
    </row>
    <row r="60" spans="1:8" ht="12.75" customHeight="1">
      <c r="A60" s="13"/>
      <c r="B60" s="14"/>
      <c r="C60" s="14"/>
      <c r="D60" s="14"/>
      <c r="E60" s="14"/>
      <c r="F60" s="14"/>
      <c r="G60" s="14"/>
      <c r="H60" s="14"/>
    </row>
    <row r="61" spans="1:8" s="4" customFormat="1" ht="12.75" customHeight="1">
      <c r="A61" s="25" t="s">
        <v>31</v>
      </c>
      <c r="B61" s="24" t="s">
        <v>0</v>
      </c>
      <c r="C61" s="24"/>
      <c r="D61" s="24"/>
      <c r="E61" s="27" t="s">
        <v>29</v>
      </c>
      <c r="F61" s="27" t="s">
        <v>1</v>
      </c>
      <c r="G61" s="27" t="s">
        <v>2</v>
      </c>
      <c r="H61" s="27" t="s">
        <v>3</v>
      </c>
    </row>
    <row r="62" spans="1:8" s="4" customFormat="1" ht="12.75" customHeight="1">
      <c r="A62" s="26"/>
      <c r="B62" s="5" t="s">
        <v>30</v>
      </c>
      <c r="C62" s="6" t="s">
        <v>4</v>
      </c>
      <c r="D62" s="6" t="s">
        <v>5</v>
      </c>
      <c r="E62" s="28"/>
      <c r="F62" s="28"/>
      <c r="G62" s="28"/>
      <c r="H62" s="28"/>
    </row>
    <row r="63" spans="1:8" s="4" customFormat="1" ht="12.75" customHeight="1">
      <c r="A63" s="2"/>
      <c r="B63" s="23">
        <v>2012</v>
      </c>
      <c r="C63" s="23"/>
      <c r="D63" s="23"/>
      <c r="E63" s="23"/>
      <c r="F63" s="23"/>
      <c r="G63" s="23"/>
      <c r="H63" s="23"/>
    </row>
    <row r="64" spans="1:9" ht="12.75" customHeight="1">
      <c r="A64" s="17" t="s">
        <v>6</v>
      </c>
      <c r="B64" s="7">
        <f>957188+135020+523081</f>
        <v>1615289</v>
      </c>
      <c r="C64" s="7">
        <v>74639</v>
      </c>
      <c r="D64" s="7">
        <v>117898</v>
      </c>
      <c r="E64" s="7">
        <v>76655</v>
      </c>
      <c r="F64" s="7">
        <v>199129</v>
      </c>
      <c r="G64" s="7">
        <v>32942</v>
      </c>
      <c r="H64" s="7">
        <v>599505</v>
      </c>
      <c r="I64" s="22"/>
    </row>
    <row r="65" spans="1:8" ht="11.25">
      <c r="A65" s="18" t="s">
        <v>33</v>
      </c>
      <c r="B65" s="8">
        <f>25201+7373+130146</f>
        <v>162720</v>
      </c>
      <c r="C65" s="8">
        <v>85972</v>
      </c>
      <c r="D65" s="8">
        <v>12301</v>
      </c>
      <c r="E65" s="8">
        <v>59241</v>
      </c>
      <c r="F65" s="8">
        <v>7711</v>
      </c>
      <c r="G65" s="8">
        <v>472</v>
      </c>
      <c r="H65" s="8">
        <v>37955</v>
      </c>
    </row>
    <row r="66" spans="1:8" ht="11.25">
      <c r="A66" s="17" t="s">
        <v>7</v>
      </c>
      <c r="B66" s="7">
        <f>267702+75987+174335</f>
        <v>518024</v>
      </c>
      <c r="C66" s="7">
        <v>41343</v>
      </c>
      <c r="D66" s="7">
        <v>23147</v>
      </c>
      <c r="E66" s="7">
        <v>86426</v>
      </c>
      <c r="F66" s="7">
        <v>43659</v>
      </c>
      <c r="G66" s="7">
        <v>5488</v>
      </c>
      <c r="H66" s="7">
        <v>249474</v>
      </c>
    </row>
    <row r="67" spans="1:8" ht="11.25">
      <c r="A67" s="19" t="s">
        <v>8</v>
      </c>
      <c r="B67" s="7">
        <f>2070716+240675+1534398</f>
        <v>3845789</v>
      </c>
      <c r="C67" s="7">
        <v>302513</v>
      </c>
      <c r="D67" s="7">
        <v>339427</v>
      </c>
      <c r="E67" s="7">
        <v>374970</v>
      </c>
      <c r="F67" s="7">
        <v>377264</v>
      </c>
      <c r="G67" s="7">
        <v>76037</v>
      </c>
      <c r="H67" s="7">
        <v>1479629</v>
      </c>
    </row>
    <row r="68" spans="1:8" ht="11.25">
      <c r="A68" s="17" t="s">
        <v>9</v>
      </c>
      <c r="B68" s="7">
        <f>282754+23020+250136</f>
        <v>555910</v>
      </c>
      <c r="C68" s="7">
        <v>131679</v>
      </c>
      <c r="D68" s="7">
        <v>47219</v>
      </c>
      <c r="E68" s="7">
        <v>5254</v>
      </c>
      <c r="F68" s="7">
        <v>38641</v>
      </c>
      <c r="G68" s="7">
        <v>5368</v>
      </c>
      <c r="H68" s="7">
        <v>156000</v>
      </c>
    </row>
    <row r="69" spans="1:8" ht="11.25">
      <c r="A69" s="20" t="s">
        <v>10</v>
      </c>
      <c r="B69" s="10">
        <f>135517+9174+62902</f>
        <v>207593</v>
      </c>
      <c r="C69" s="10">
        <v>36896</v>
      </c>
      <c r="D69" s="10">
        <v>13443</v>
      </c>
      <c r="E69" s="10">
        <v>652</v>
      </c>
      <c r="F69" s="10">
        <v>16924</v>
      </c>
      <c r="G69" s="10">
        <v>1854</v>
      </c>
      <c r="H69" s="10">
        <v>69745</v>
      </c>
    </row>
    <row r="70" spans="1:8" ht="11.25">
      <c r="A70" s="20" t="s">
        <v>11</v>
      </c>
      <c r="B70" s="10">
        <f>147237+13846+187234</f>
        <v>348317</v>
      </c>
      <c r="C70" s="10">
        <v>94783</v>
      </c>
      <c r="D70" s="10">
        <v>33776</v>
      </c>
      <c r="E70" s="10">
        <v>4602</v>
      </c>
      <c r="F70" s="10">
        <v>21717</v>
      </c>
      <c r="G70" s="10">
        <v>3514</v>
      </c>
      <c r="H70" s="10">
        <v>86255</v>
      </c>
    </row>
    <row r="71" spans="1:8" ht="11.25">
      <c r="A71" s="17" t="s">
        <v>12</v>
      </c>
      <c r="B71" s="7">
        <f>202453+21015+84008</f>
        <v>307476</v>
      </c>
      <c r="C71" s="7">
        <v>36736</v>
      </c>
      <c r="D71" s="7">
        <v>18459</v>
      </c>
      <c r="E71" s="7">
        <v>5962</v>
      </c>
      <c r="F71" s="7">
        <v>56459</v>
      </c>
      <c r="G71" s="7">
        <v>6436</v>
      </c>
      <c r="H71" s="7">
        <v>189437</v>
      </c>
    </row>
    <row r="72" spans="1:8" ht="11.25">
      <c r="A72" s="17" t="s">
        <v>13</v>
      </c>
      <c r="B72" s="7">
        <f>959783+118444+788644</f>
        <v>1866871</v>
      </c>
      <c r="C72" s="7">
        <v>144302</v>
      </c>
      <c r="D72" s="7">
        <v>124859</v>
      </c>
      <c r="E72" s="7">
        <v>70313</v>
      </c>
      <c r="F72" s="7">
        <v>256266</v>
      </c>
      <c r="G72" s="7">
        <v>24901</v>
      </c>
      <c r="H72" s="7">
        <v>678957</v>
      </c>
    </row>
    <row r="73" spans="1:8" ht="11.25">
      <c r="A73" s="17" t="s">
        <v>14</v>
      </c>
      <c r="B73" s="7">
        <f>1002910+210292+1149395</f>
        <v>2362597</v>
      </c>
      <c r="C73" s="7">
        <v>154544</v>
      </c>
      <c r="D73" s="7">
        <v>267210</v>
      </c>
      <c r="E73" s="7">
        <v>55155</v>
      </c>
      <c r="F73" s="7">
        <v>351914</v>
      </c>
      <c r="G73" s="7">
        <v>49677</v>
      </c>
      <c r="H73" s="7">
        <v>675050</v>
      </c>
    </row>
    <row r="74" spans="1:8" ht="11.25">
      <c r="A74" s="17" t="s">
        <v>15</v>
      </c>
      <c r="B74" s="7">
        <f>935828+113854+388277</f>
        <v>1437959</v>
      </c>
      <c r="C74" s="7">
        <v>66750</v>
      </c>
      <c r="D74" s="7">
        <v>65587</v>
      </c>
      <c r="E74" s="7">
        <v>107526</v>
      </c>
      <c r="F74" s="7">
        <v>165692</v>
      </c>
      <c r="G74" s="7">
        <v>18576</v>
      </c>
      <c r="H74" s="7">
        <v>647370</v>
      </c>
    </row>
    <row r="75" spans="1:8" ht="11.25">
      <c r="A75" s="17" t="s">
        <v>17</v>
      </c>
      <c r="B75" s="7">
        <f>405709+44453+148720</f>
        <v>598882</v>
      </c>
      <c r="C75" s="7">
        <v>10423</v>
      </c>
      <c r="D75" s="7">
        <v>39557</v>
      </c>
      <c r="E75" s="7">
        <v>50322</v>
      </c>
      <c r="F75" s="7">
        <v>95253</v>
      </c>
      <c r="G75" s="7">
        <v>7856</v>
      </c>
      <c r="H75" s="7">
        <v>188260</v>
      </c>
    </row>
    <row r="76" spans="1:8" ht="11.25">
      <c r="A76" s="17" t="s">
        <v>16</v>
      </c>
      <c r="B76" s="7">
        <f>227394+20220+138604</f>
        <v>386218</v>
      </c>
      <c r="C76" s="7">
        <v>5667</v>
      </c>
      <c r="D76" s="7">
        <v>25592</v>
      </c>
      <c r="E76" s="7">
        <v>1570</v>
      </c>
      <c r="F76" s="7">
        <v>59275</v>
      </c>
      <c r="G76" s="7">
        <v>4928</v>
      </c>
      <c r="H76" s="7">
        <v>125159</v>
      </c>
    </row>
    <row r="77" spans="1:8" ht="11.25">
      <c r="A77" s="17" t="s">
        <v>18</v>
      </c>
      <c r="B77" s="7">
        <f>1216481+208218+1643784</f>
        <v>3068483</v>
      </c>
      <c r="C77" s="7">
        <v>224846</v>
      </c>
      <c r="D77" s="7">
        <v>352490</v>
      </c>
      <c r="E77" s="7">
        <v>226829</v>
      </c>
      <c r="F77" s="7">
        <v>449815</v>
      </c>
      <c r="G77" s="7">
        <v>18415</v>
      </c>
      <c r="H77" s="7">
        <v>971345</v>
      </c>
    </row>
    <row r="78" spans="1:8" ht="11.25">
      <c r="A78" s="17" t="s">
        <v>19</v>
      </c>
      <c r="B78" s="7">
        <f>70096+6851+20443</f>
        <v>97390</v>
      </c>
      <c r="C78" s="11">
        <v>182</v>
      </c>
      <c r="D78" s="7">
        <v>9893</v>
      </c>
      <c r="E78" s="7">
        <v>1117</v>
      </c>
      <c r="F78" s="7">
        <v>10525</v>
      </c>
      <c r="G78" s="7">
        <v>3395</v>
      </c>
      <c r="H78" s="7">
        <v>25976</v>
      </c>
    </row>
    <row r="79" spans="1:8" ht="11.25">
      <c r="A79" s="17" t="s">
        <v>20</v>
      </c>
      <c r="B79" s="7">
        <f>322349+54449+173859</f>
        <v>550657</v>
      </c>
      <c r="C79" s="7">
        <v>2727</v>
      </c>
      <c r="D79" s="7">
        <v>24578</v>
      </c>
      <c r="E79" s="7">
        <v>1418</v>
      </c>
      <c r="F79" s="7">
        <v>61572</v>
      </c>
      <c r="G79" s="7">
        <v>6273</v>
      </c>
      <c r="H79" s="7">
        <v>175605</v>
      </c>
    </row>
    <row r="80" spans="1:8" ht="11.25">
      <c r="A80" s="17" t="s">
        <v>21</v>
      </c>
      <c r="B80" s="7">
        <f>820968+91973+521543</f>
        <v>1434484</v>
      </c>
      <c r="C80" s="7">
        <v>4010</v>
      </c>
      <c r="D80" s="7">
        <v>81521</v>
      </c>
      <c r="E80" s="7">
        <v>18927</v>
      </c>
      <c r="F80" s="7">
        <v>388894</v>
      </c>
      <c r="G80" s="7">
        <v>15499</v>
      </c>
      <c r="H80" s="7">
        <v>532455</v>
      </c>
    </row>
    <row r="81" spans="1:8" ht="11.25">
      <c r="A81" s="17" t="s">
        <v>22</v>
      </c>
      <c r="B81" s="7">
        <f>931162+39360+320590</f>
        <v>1291112</v>
      </c>
      <c r="C81" s="7">
        <v>43695</v>
      </c>
      <c r="D81" s="7">
        <v>139993</v>
      </c>
      <c r="E81" s="7">
        <v>72023</v>
      </c>
      <c r="F81" s="7">
        <v>149095</v>
      </c>
      <c r="G81" s="7">
        <v>26696</v>
      </c>
      <c r="H81" s="7">
        <v>422695</v>
      </c>
    </row>
    <row r="82" spans="1:8" ht="11.25">
      <c r="A82" s="17" t="s">
        <v>23</v>
      </c>
      <c r="B82" s="7">
        <f>131507+5231+35653</f>
        <v>172391</v>
      </c>
      <c r="C82" s="7">
        <v>358</v>
      </c>
      <c r="D82" s="7">
        <v>17476</v>
      </c>
      <c r="E82" s="7">
        <v>2500</v>
      </c>
      <c r="F82" s="7">
        <v>24070</v>
      </c>
      <c r="G82" s="7">
        <v>2212</v>
      </c>
      <c r="H82" s="7">
        <v>53763</v>
      </c>
    </row>
    <row r="83" spans="1:8" ht="11.25">
      <c r="A83" s="17" t="s">
        <v>24</v>
      </c>
      <c r="B83" s="7">
        <f>471331+40891+129563</f>
        <v>641785</v>
      </c>
      <c r="C83" s="7">
        <v>1100</v>
      </c>
      <c r="D83" s="7">
        <v>31958</v>
      </c>
      <c r="E83" s="7">
        <v>15249</v>
      </c>
      <c r="F83" s="7">
        <v>82147</v>
      </c>
      <c r="G83" s="7">
        <v>3661</v>
      </c>
      <c r="H83" s="7">
        <v>225773</v>
      </c>
    </row>
    <row r="84" spans="1:8" ht="11.25">
      <c r="A84" s="17" t="s">
        <v>25</v>
      </c>
      <c r="B84" s="7">
        <f>1009033+57308+429927</f>
        <v>1496268</v>
      </c>
      <c r="C84" s="7">
        <v>30327</v>
      </c>
      <c r="D84" s="7">
        <v>98712</v>
      </c>
      <c r="E84" s="7">
        <v>23423</v>
      </c>
      <c r="F84" s="7">
        <v>186806</v>
      </c>
      <c r="G84" s="7">
        <v>12177</v>
      </c>
      <c r="H84" s="7">
        <v>688533</v>
      </c>
    </row>
    <row r="85" spans="1:8" ht="11.25">
      <c r="A85" s="17" t="s">
        <v>26</v>
      </c>
      <c r="B85" s="7">
        <f>411446+0+109157</f>
        <v>520603</v>
      </c>
      <c r="C85" s="7">
        <v>57427</v>
      </c>
      <c r="D85" s="7">
        <v>22124</v>
      </c>
      <c r="E85" s="7">
        <v>120951</v>
      </c>
      <c r="F85" s="7">
        <v>134814</v>
      </c>
      <c r="G85" s="7">
        <v>5446</v>
      </c>
      <c r="H85" s="7">
        <v>269063</v>
      </c>
    </row>
    <row r="86" spans="1:8" ht="11.25">
      <c r="A86" s="19" t="s">
        <v>32</v>
      </c>
      <c r="B86" s="7">
        <v>13171</v>
      </c>
      <c r="C86" s="7">
        <v>21759</v>
      </c>
      <c r="D86" s="16">
        <v>0</v>
      </c>
      <c r="E86" s="7">
        <v>10169</v>
      </c>
      <c r="F86" s="16">
        <v>0</v>
      </c>
      <c r="G86" s="7">
        <v>626</v>
      </c>
      <c r="H86" s="16">
        <v>0</v>
      </c>
    </row>
    <row r="87" spans="1:8" ht="11.25">
      <c r="A87" s="19"/>
      <c r="B87" s="7"/>
      <c r="C87" s="11"/>
      <c r="D87" s="11"/>
      <c r="E87" s="11"/>
      <c r="F87" s="11"/>
      <c r="G87" s="11"/>
      <c r="H87" s="11"/>
    </row>
    <row r="88" spans="1:8" ht="11.25">
      <c r="A88" s="21" t="s">
        <v>34</v>
      </c>
      <c r="B88" s="12">
        <f aca="true" t="shared" si="2" ref="B88:H88">SUM(B64:B68)+SUM(B71:B86)</f>
        <v>22944079</v>
      </c>
      <c r="C88" s="12">
        <f t="shared" si="2"/>
        <v>1440999</v>
      </c>
      <c r="D88" s="12">
        <f t="shared" si="2"/>
        <v>1860001</v>
      </c>
      <c r="E88" s="12">
        <f t="shared" si="2"/>
        <v>1386000</v>
      </c>
      <c r="F88" s="12">
        <f t="shared" si="2"/>
        <v>3139001</v>
      </c>
      <c r="G88" s="12">
        <f t="shared" si="2"/>
        <v>327081</v>
      </c>
      <c r="H88" s="12">
        <f t="shared" si="2"/>
        <v>8392004</v>
      </c>
    </row>
    <row r="90" ht="11.25">
      <c r="A90" s="15" t="s">
        <v>28</v>
      </c>
    </row>
    <row r="91" ht="11.25">
      <c r="A91" s="4" t="s">
        <v>27</v>
      </c>
    </row>
    <row r="94" ht="11.25">
      <c r="B94" s="22"/>
    </row>
    <row r="96" ht="11.25">
      <c r="B96" s="22"/>
    </row>
    <row r="97" ht="11.25">
      <c r="B97" s="22"/>
    </row>
  </sheetData>
  <sheetProtection/>
  <mergeCells count="21">
    <mergeCell ref="B63:H63"/>
    <mergeCell ref="A61:A62"/>
    <mergeCell ref="B61:D61"/>
    <mergeCell ref="E61:E62"/>
    <mergeCell ref="F61:F62"/>
    <mergeCell ref="G61:G62"/>
    <mergeCell ref="H61:H62"/>
    <mergeCell ref="B34:H34"/>
    <mergeCell ref="A32:A33"/>
    <mergeCell ref="B32:D32"/>
    <mergeCell ref="E32:E33"/>
    <mergeCell ref="F32:F33"/>
    <mergeCell ref="G32:G33"/>
    <mergeCell ref="H32:H33"/>
    <mergeCell ref="B5:H5"/>
    <mergeCell ref="B3:D3"/>
    <mergeCell ref="A3:A4"/>
    <mergeCell ref="E3:E4"/>
    <mergeCell ref="F3:F4"/>
    <mergeCell ref="G3:G4"/>
    <mergeCell ref="H3:H4"/>
  </mergeCells>
  <printOptions/>
  <pageMargins left="0.79" right="0.79" top="0.98" bottom="0.98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bfontana</cp:lastModifiedBy>
  <cp:lastPrinted>2014-07-08T10:07:25Z</cp:lastPrinted>
  <dcterms:created xsi:type="dcterms:W3CDTF">2012-10-26T09:33:58Z</dcterms:created>
  <dcterms:modified xsi:type="dcterms:W3CDTF">2014-07-14T14:18:59Z</dcterms:modified>
  <cp:category/>
  <cp:version/>
  <cp:contentType/>
  <cp:contentStatus/>
</cp:coreProperties>
</file>