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2" sheetId="1" r:id="rId1"/>
  </sheets>
  <definedNames>
    <definedName name="AOK_A_Anagrafica">#REF!</definedName>
    <definedName name="_xlnm.Print_Area" localSheetId="0">'23.2'!$A$1:$AD$19</definedName>
    <definedName name="dbo_V_ElencoAmmiPerCarica">#REF!</definedName>
    <definedName name="Query7">#REF!</definedName>
    <definedName name="_xlnm.Print_Titles" localSheetId="0">'23.2'!$A:$A</definedName>
  </definedNames>
  <calcPr fullCalcOnLoad="1"/>
</workbook>
</file>

<file path=xl/sharedStrings.xml><?xml version="1.0" encoding="utf-8"?>
<sst xmlns="http://schemas.openxmlformats.org/spreadsheetml/2006/main" count="43" uniqueCount="16">
  <si>
    <t>MACRO CLASSI DI ETA'</t>
  </si>
  <si>
    <t>TOTALE</t>
  </si>
  <si>
    <r>
      <t>Fonte:</t>
    </r>
    <r>
      <rPr>
        <sz val="7"/>
        <rFont val="Arial"/>
        <family val="2"/>
      </rPr>
      <t xml:space="preserve"> Eurostat</t>
    </r>
  </si>
  <si>
    <t>0-14 anni</t>
  </si>
  <si>
    <t>15-64 anni</t>
  </si>
  <si>
    <t>Piemonte</t>
  </si>
  <si>
    <t>Liguria</t>
  </si>
  <si>
    <t>Provence-Alpes-Côte d'Azur</t>
  </si>
  <si>
    <t>Rhône-Alpes</t>
  </si>
  <si>
    <t>65 anni e oltre</t>
  </si>
  <si>
    <t>-</t>
  </si>
  <si>
    <t>Totale Euroregione</t>
  </si>
  <si>
    <t>Valle d'Aosta/Vallée d'Aoste</t>
  </si>
  <si>
    <t>Meno di 5 anni</t>
  </si>
  <si>
    <t>10-14 anni</t>
  </si>
  <si>
    <t>Tavola 23.2 - Popolazione residente nell’Euroregione Alpi-Mediterraneo per macro classi di età - Valori assoluti e percentuali - Anni 2008-2011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</si>
</sst>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23" fillId="0" borderId="11" xfId="0" applyFont="1" applyBorder="1" applyAlignment="1">
      <alignment horizontal="right"/>
    </xf>
    <xf numFmtId="170" fontId="23" fillId="0" borderId="0" xfId="0" applyNumberFormat="1" applyFont="1" applyFill="1" applyBorder="1" applyAlignment="1">
      <alignment horizontal="right" vertical="center"/>
    </xf>
    <xf numFmtId="9" fontId="25" fillId="0" borderId="10" xfId="0" applyNumberFormat="1" applyFont="1" applyFill="1" applyBorder="1" applyAlignment="1">
      <alignment horizontal="right" vertical="center"/>
    </xf>
    <xf numFmtId="170" fontId="0" fillId="0" borderId="0" xfId="0" applyNumberFormat="1" applyFill="1" applyAlignment="1">
      <alignment/>
    </xf>
    <xf numFmtId="0" fontId="23" fillId="0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23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SheetLayoutView="50" zoomScalePageLayoutView="0" workbookViewId="0" topLeftCell="A1">
      <selection activeCell="AD14" sqref="AD14:AD16"/>
    </sheetView>
  </sheetViews>
  <sheetFormatPr defaultColWidth="11.421875" defaultRowHeight="12.75"/>
  <cols>
    <col min="1" max="1" width="20.140625" style="1" customWidth="1"/>
    <col min="2" max="5" width="10.7109375" style="1" customWidth="1"/>
    <col min="6" max="6" width="0.85546875" style="1" customWidth="1"/>
    <col min="7" max="10" width="10.7109375" style="1" customWidth="1"/>
    <col min="11" max="11" width="0.85546875" style="1" customWidth="1"/>
    <col min="12" max="15" width="10.7109375" style="1" customWidth="1"/>
    <col min="16" max="16" width="0.85546875" style="1" customWidth="1"/>
    <col min="17" max="20" width="10.7109375" style="1" customWidth="1"/>
    <col min="21" max="21" width="0.85546875" style="1" customWidth="1"/>
    <col min="22" max="25" width="10.7109375" style="1" customWidth="1"/>
    <col min="26" max="26" width="0.85546875" style="1" customWidth="1"/>
    <col min="27" max="30" width="10.7109375" style="1" customWidth="1"/>
    <col min="31" max="16384" width="11.421875" style="1" customWidth="1"/>
  </cols>
  <sheetData>
    <row r="1" spans="1:30" ht="12.7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ht="12.75">
      <c r="A2" s="4"/>
    </row>
    <row r="3" spans="1:30" ht="12.75">
      <c r="A3" s="25" t="s">
        <v>0</v>
      </c>
      <c r="B3" s="20" t="s">
        <v>12</v>
      </c>
      <c r="C3" s="20"/>
      <c r="D3" s="20"/>
      <c r="E3" s="22"/>
      <c r="F3" s="8"/>
      <c r="G3" s="20" t="s">
        <v>5</v>
      </c>
      <c r="H3" s="20"/>
      <c r="I3" s="20"/>
      <c r="J3" s="22"/>
      <c r="K3" s="8"/>
      <c r="L3" s="20" t="s">
        <v>6</v>
      </c>
      <c r="M3" s="20"/>
      <c r="N3" s="20"/>
      <c r="O3" s="22"/>
      <c r="P3" s="8"/>
      <c r="Q3" s="20" t="s">
        <v>7</v>
      </c>
      <c r="R3" s="20"/>
      <c r="S3" s="20"/>
      <c r="T3" s="22"/>
      <c r="U3" s="8"/>
      <c r="V3" s="20" t="s">
        <v>8</v>
      </c>
      <c r="W3" s="21"/>
      <c r="X3" s="21"/>
      <c r="Y3" s="21"/>
      <c r="Z3" s="8"/>
      <c r="AA3" s="20" t="s">
        <v>11</v>
      </c>
      <c r="AB3" s="20"/>
      <c r="AC3" s="20"/>
      <c r="AD3" s="21"/>
    </row>
    <row r="4" spans="1:30" s="2" customFormat="1" ht="12.75">
      <c r="A4" s="26"/>
      <c r="B4" s="9">
        <v>2008</v>
      </c>
      <c r="C4" s="9">
        <v>2009</v>
      </c>
      <c r="D4" s="9">
        <v>2010</v>
      </c>
      <c r="E4" s="9">
        <v>2011</v>
      </c>
      <c r="F4" s="9"/>
      <c r="G4" s="9">
        <v>2008</v>
      </c>
      <c r="H4" s="9">
        <v>2009</v>
      </c>
      <c r="I4" s="9">
        <v>2010</v>
      </c>
      <c r="J4" s="9">
        <v>2011</v>
      </c>
      <c r="K4" s="9"/>
      <c r="L4" s="9">
        <v>2008</v>
      </c>
      <c r="M4" s="9">
        <v>2009</v>
      </c>
      <c r="N4" s="9">
        <v>2010</v>
      </c>
      <c r="O4" s="9">
        <v>2011</v>
      </c>
      <c r="P4" s="9"/>
      <c r="Q4" s="9">
        <v>2008</v>
      </c>
      <c r="R4" s="9">
        <v>2009</v>
      </c>
      <c r="S4" s="9">
        <v>2010</v>
      </c>
      <c r="T4" s="9">
        <v>2011</v>
      </c>
      <c r="U4" s="9"/>
      <c r="V4" s="9">
        <v>2008</v>
      </c>
      <c r="W4" s="9">
        <v>2009</v>
      </c>
      <c r="X4" s="9">
        <v>2010</v>
      </c>
      <c r="Y4" s="9">
        <v>2011</v>
      </c>
      <c r="Z4" s="9"/>
      <c r="AA4" s="9">
        <v>2008</v>
      </c>
      <c r="AB4" s="9">
        <v>2009</v>
      </c>
      <c r="AC4" s="9">
        <v>2010</v>
      </c>
      <c r="AD4" s="9">
        <v>2011</v>
      </c>
    </row>
    <row r="5" spans="1:30" s="3" customFormat="1" ht="22.5" customHeight="1">
      <c r="A5" s="5" t="s">
        <v>13</v>
      </c>
      <c r="B5" s="10">
        <v>5995</v>
      </c>
      <c r="C5" s="10">
        <v>6126</v>
      </c>
      <c r="D5" s="10">
        <v>6251</v>
      </c>
      <c r="E5" s="10">
        <v>6274</v>
      </c>
      <c r="F5" s="10"/>
      <c r="G5" s="10">
        <v>190061</v>
      </c>
      <c r="H5" s="10">
        <v>192976</v>
      </c>
      <c r="I5" s="10">
        <v>194925</v>
      </c>
      <c r="J5" s="10">
        <v>195432</v>
      </c>
      <c r="K5" s="10"/>
      <c r="L5" s="10">
        <v>60305</v>
      </c>
      <c r="M5" s="10">
        <v>61385</v>
      </c>
      <c r="N5" s="10">
        <v>61713</v>
      </c>
      <c r="O5" s="10">
        <v>61687</v>
      </c>
      <c r="P5" s="10"/>
      <c r="Q5" s="10">
        <v>269905</v>
      </c>
      <c r="R5" s="10">
        <v>272338</v>
      </c>
      <c r="S5" s="10">
        <v>275748</v>
      </c>
      <c r="T5" s="10" t="s">
        <v>10</v>
      </c>
      <c r="U5" s="10"/>
      <c r="V5" s="10">
        <v>389019</v>
      </c>
      <c r="W5" s="10">
        <v>395277</v>
      </c>
      <c r="X5" s="10">
        <v>399933</v>
      </c>
      <c r="Y5" s="10" t="s">
        <v>10</v>
      </c>
      <c r="Z5" s="10"/>
      <c r="AA5" s="10">
        <f aca="true" t="shared" si="0" ref="AA5:AB8">B5+G5+L5+Q5+V5</f>
        <v>915285</v>
      </c>
      <c r="AB5" s="10">
        <f t="shared" si="0"/>
        <v>928102</v>
      </c>
      <c r="AC5" s="10">
        <f aca="true" t="shared" si="1" ref="AC5:AD8">D5+I5+N5</f>
        <v>262889</v>
      </c>
      <c r="AD5" s="10">
        <f t="shared" si="1"/>
        <v>263393</v>
      </c>
    </row>
    <row r="6" spans="1:30" s="3" customFormat="1" ht="22.5" customHeight="1">
      <c r="A6" s="5" t="s">
        <v>14</v>
      </c>
      <c r="B6" s="10">
        <v>5241</v>
      </c>
      <c r="C6" s="10">
        <v>5404</v>
      </c>
      <c r="D6" s="10">
        <v>5599</v>
      </c>
      <c r="E6" s="10">
        <v>5752</v>
      </c>
      <c r="F6" s="10"/>
      <c r="G6" s="10">
        <v>179083</v>
      </c>
      <c r="H6" s="10">
        <v>182287</v>
      </c>
      <c r="I6" s="10">
        <v>184514</v>
      </c>
      <c r="J6" s="10">
        <v>187891</v>
      </c>
      <c r="K6" s="10"/>
      <c r="L6" s="10">
        <v>60049</v>
      </c>
      <c r="M6" s="10">
        <v>60815</v>
      </c>
      <c r="N6" s="10">
        <v>61320</v>
      </c>
      <c r="O6" s="10">
        <v>62276</v>
      </c>
      <c r="P6" s="10"/>
      <c r="Q6" s="10">
        <v>287728</v>
      </c>
      <c r="R6" s="10">
        <v>287642</v>
      </c>
      <c r="S6" s="10">
        <v>289289</v>
      </c>
      <c r="T6" s="10" t="s">
        <v>10</v>
      </c>
      <c r="U6" s="10"/>
      <c r="V6" s="10">
        <v>380420</v>
      </c>
      <c r="W6" s="10">
        <v>385674</v>
      </c>
      <c r="X6" s="10">
        <v>389512</v>
      </c>
      <c r="Y6" s="10" t="s">
        <v>10</v>
      </c>
      <c r="Z6" s="10"/>
      <c r="AA6" s="10">
        <f t="shared" si="0"/>
        <v>912521</v>
      </c>
      <c r="AB6" s="10">
        <f t="shared" si="0"/>
        <v>921822</v>
      </c>
      <c r="AC6" s="10">
        <f t="shared" si="1"/>
        <v>251433</v>
      </c>
      <c r="AD6" s="10">
        <f t="shared" si="1"/>
        <v>255919</v>
      </c>
    </row>
    <row r="7" spans="1:30" s="3" customFormat="1" ht="22.5" customHeight="1">
      <c r="A7" s="5" t="s">
        <v>4</v>
      </c>
      <c r="B7" s="10">
        <v>83019</v>
      </c>
      <c r="C7" s="10">
        <v>83303</v>
      </c>
      <c r="D7" s="10">
        <v>83473</v>
      </c>
      <c r="E7" s="10">
        <f>5351+5833+6624+8168+10250+11028+10703+8979+8268+8234</f>
        <v>83438</v>
      </c>
      <c r="F7" s="10"/>
      <c r="G7" s="10">
        <v>2848667</v>
      </c>
      <c r="H7" s="10">
        <v>2862967</v>
      </c>
      <c r="I7" s="10">
        <v>2861803</v>
      </c>
      <c r="J7" s="10">
        <f>186178+199166+229185+280877+347557+366623+352993+311977+287680+301772</f>
        <v>2864008</v>
      </c>
      <c r="K7" s="10"/>
      <c r="L7" s="10">
        <v>997916</v>
      </c>
      <c r="M7" s="10">
        <v>999267</v>
      </c>
      <c r="N7" s="10">
        <v>997859</v>
      </c>
      <c r="O7" s="10">
        <f>63815+66018+71987+87477+117037+129806+131581+113863+102732+114677</f>
        <v>998993</v>
      </c>
      <c r="P7" s="10"/>
      <c r="Q7" s="10">
        <v>3122576</v>
      </c>
      <c r="R7" s="10">
        <v>3120116</v>
      </c>
      <c r="S7" s="10">
        <f>295330+288476+277612+273326+325640+341517+344216+324190+319527+316795</f>
        <v>3106629</v>
      </c>
      <c r="T7" s="10" t="s">
        <v>10</v>
      </c>
      <c r="U7" s="10"/>
      <c r="V7" s="10">
        <v>3985883</v>
      </c>
      <c r="W7" s="10">
        <v>4014894</v>
      </c>
      <c r="X7" s="10">
        <f>395018+400374+392304+385163+440069+442756+431925+398758+387063+362880</f>
        <v>4036310</v>
      </c>
      <c r="Y7" s="10" t="s">
        <v>10</v>
      </c>
      <c r="Z7" s="10"/>
      <c r="AA7" s="10">
        <f t="shared" si="0"/>
        <v>11038061</v>
      </c>
      <c r="AB7" s="10">
        <f t="shared" si="0"/>
        <v>11080547</v>
      </c>
      <c r="AC7" s="10">
        <f t="shared" si="1"/>
        <v>3943135</v>
      </c>
      <c r="AD7" s="10">
        <f t="shared" si="1"/>
        <v>3946439</v>
      </c>
    </row>
    <row r="8" spans="1:30" s="3" customFormat="1" ht="22.5" customHeight="1">
      <c r="A8" s="5" t="s">
        <v>9</v>
      </c>
      <c r="B8" s="10">
        <f>7508+6044</f>
        <v>13552</v>
      </c>
      <c r="C8" s="11">
        <f>7406+6297</f>
        <v>13703</v>
      </c>
      <c r="D8" s="11">
        <f>7201+6549</f>
        <v>13750</v>
      </c>
      <c r="E8" s="11">
        <f>6987+6764</f>
        <v>13751</v>
      </c>
      <c r="F8" s="11"/>
      <c r="G8" s="10">
        <f>276833+243474</f>
        <v>520307</v>
      </c>
      <c r="H8" s="11">
        <f>267988+250812</f>
        <v>518800</v>
      </c>
      <c r="I8" s="11">
        <f>258954+257775</f>
        <v>516729</v>
      </c>
      <c r="J8" s="11">
        <f>246457+262343</f>
        <v>508800</v>
      </c>
      <c r="K8" s="11"/>
      <c r="L8" s="10">
        <f>112494+100202</f>
        <v>212696</v>
      </c>
      <c r="M8" s="11">
        <f>108388+102664</f>
        <v>211052</v>
      </c>
      <c r="N8" s="11">
        <f>104809+104773</f>
        <v>209582</v>
      </c>
      <c r="O8" s="11">
        <f>98742+106724</f>
        <v>205466</v>
      </c>
      <c r="P8" s="11"/>
      <c r="Q8" s="10">
        <f>232848+216358</f>
        <v>449206</v>
      </c>
      <c r="R8" s="11">
        <f>239430+214028</f>
        <v>453458</v>
      </c>
      <c r="S8" s="11">
        <f>247704+213213</f>
        <v>460917</v>
      </c>
      <c r="T8" s="11" t="s">
        <v>10</v>
      </c>
      <c r="U8" s="11"/>
      <c r="V8" s="10">
        <f>327339+243032</f>
        <v>570371</v>
      </c>
      <c r="W8" s="11">
        <f>346400+249078</f>
        <v>595478</v>
      </c>
      <c r="X8" s="11">
        <f>362880+256289</f>
        <v>619169</v>
      </c>
      <c r="Y8" s="11" t="s">
        <v>10</v>
      </c>
      <c r="Z8" s="11"/>
      <c r="AA8" s="10">
        <f t="shared" si="0"/>
        <v>1766132</v>
      </c>
      <c r="AB8" s="10">
        <f t="shared" si="0"/>
        <v>1792491</v>
      </c>
      <c r="AC8" s="10">
        <f t="shared" si="1"/>
        <v>740061</v>
      </c>
      <c r="AD8" s="10">
        <f t="shared" si="1"/>
        <v>728017</v>
      </c>
    </row>
    <row r="9" spans="1:30" s="3" customFormat="1" ht="22.5" customHeight="1">
      <c r="A9" s="6" t="s">
        <v>1</v>
      </c>
      <c r="B9" s="12">
        <f aca="true" t="shared" si="2" ref="B9:X9">SUM(B5:B8)</f>
        <v>107807</v>
      </c>
      <c r="C9" s="12">
        <f t="shared" si="2"/>
        <v>108536</v>
      </c>
      <c r="D9" s="12">
        <f t="shared" si="2"/>
        <v>109073</v>
      </c>
      <c r="E9" s="12">
        <f t="shared" si="2"/>
        <v>109215</v>
      </c>
      <c r="F9" s="12"/>
      <c r="G9" s="12">
        <f t="shared" si="2"/>
        <v>3738118</v>
      </c>
      <c r="H9" s="12">
        <f t="shared" si="2"/>
        <v>3757030</v>
      </c>
      <c r="I9" s="12">
        <f t="shared" si="2"/>
        <v>3757971</v>
      </c>
      <c r="J9" s="12">
        <f t="shared" si="2"/>
        <v>3756131</v>
      </c>
      <c r="K9" s="12"/>
      <c r="L9" s="12">
        <f t="shared" si="2"/>
        <v>1330966</v>
      </c>
      <c r="M9" s="12">
        <f t="shared" si="2"/>
        <v>1332519</v>
      </c>
      <c r="N9" s="12">
        <f t="shared" si="2"/>
        <v>1330474</v>
      </c>
      <c r="O9" s="12">
        <f t="shared" si="2"/>
        <v>1328422</v>
      </c>
      <c r="P9" s="12"/>
      <c r="Q9" s="12">
        <f t="shared" si="2"/>
        <v>4129415</v>
      </c>
      <c r="R9" s="12">
        <f t="shared" si="2"/>
        <v>4133554</v>
      </c>
      <c r="S9" s="12">
        <f t="shared" si="2"/>
        <v>4132583</v>
      </c>
      <c r="T9" s="12" t="s">
        <v>10</v>
      </c>
      <c r="U9" s="12"/>
      <c r="V9" s="12">
        <f t="shared" si="2"/>
        <v>5325693</v>
      </c>
      <c r="W9" s="12">
        <f t="shared" si="2"/>
        <v>5391323</v>
      </c>
      <c r="X9" s="12">
        <f t="shared" si="2"/>
        <v>5444924</v>
      </c>
      <c r="Y9" s="12" t="s">
        <v>10</v>
      </c>
      <c r="Z9" s="12"/>
      <c r="AA9" s="12">
        <f>SUM(AA5:AA8)</f>
        <v>14631999</v>
      </c>
      <c r="AB9" s="12">
        <f>SUM(AB5:AB8)</f>
        <v>14722962</v>
      </c>
      <c r="AC9" s="12">
        <f>SUM(AC5:AC8)</f>
        <v>5197518</v>
      </c>
      <c r="AD9" s="12">
        <f>SUM(AD5:AD8)</f>
        <v>5193768</v>
      </c>
    </row>
    <row r="10" spans="1:30" ht="12.75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2:30" ht="12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2.75">
      <c r="A12" s="25" t="s">
        <v>0</v>
      </c>
      <c r="B12" s="18" t="s">
        <v>12</v>
      </c>
      <c r="C12" s="18"/>
      <c r="D12" s="18"/>
      <c r="E12" s="19"/>
      <c r="F12" s="14"/>
      <c r="G12" s="18" t="s">
        <v>5</v>
      </c>
      <c r="H12" s="18"/>
      <c r="I12" s="18"/>
      <c r="J12" s="19"/>
      <c r="K12" s="14"/>
      <c r="L12" s="18" t="s">
        <v>6</v>
      </c>
      <c r="M12" s="18"/>
      <c r="N12" s="18"/>
      <c r="O12" s="19"/>
      <c r="P12" s="14"/>
      <c r="Q12" s="18" t="s">
        <v>7</v>
      </c>
      <c r="R12" s="18"/>
      <c r="S12" s="18"/>
      <c r="T12" s="19"/>
      <c r="U12" s="14"/>
      <c r="V12" s="18" t="s">
        <v>8</v>
      </c>
      <c r="W12" s="19"/>
      <c r="X12" s="19"/>
      <c r="Y12" s="19"/>
      <c r="Z12" s="14"/>
      <c r="AA12" s="18" t="s">
        <v>11</v>
      </c>
      <c r="AB12" s="18"/>
      <c r="AC12" s="18"/>
      <c r="AD12" s="19"/>
    </row>
    <row r="13" spans="1:30" s="2" customFormat="1" ht="12.75">
      <c r="A13" s="26"/>
      <c r="B13" s="9">
        <v>2008</v>
      </c>
      <c r="C13" s="9">
        <v>2009</v>
      </c>
      <c r="D13" s="9">
        <v>2010</v>
      </c>
      <c r="E13" s="9">
        <v>2011</v>
      </c>
      <c r="F13" s="9"/>
      <c r="G13" s="9">
        <v>2008</v>
      </c>
      <c r="H13" s="9">
        <v>2009</v>
      </c>
      <c r="I13" s="9">
        <v>2010</v>
      </c>
      <c r="J13" s="9">
        <v>2011</v>
      </c>
      <c r="K13" s="9"/>
      <c r="L13" s="9">
        <v>2008</v>
      </c>
      <c r="M13" s="9">
        <v>2009</v>
      </c>
      <c r="N13" s="9">
        <v>2010</v>
      </c>
      <c r="O13" s="9">
        <v>2011</v>
      </c>
      <c r="P13" s="9"/>
      <c r="Q13" s="9">
        <v>2008</v>
      </c>
      <c r="R13" s="9">
        <v>2009</v>
      </c>
      <c r="S13" s="9">
        <v>2010</v>
      </c>
      <c r="T13" s="9">
        <v>2011</v>
      </c>
      <c r="U13" s="9"/>
      <c r="V13" s="9">
        <v>2008</v>
      </c>
      <c r="W13" s="9">
        <v>2009</v>
      </c>
      <c r="X13" s="9">
        <v>2010</v>
      </c>
      <c r="Y13" s="9">
        <v>2011</v>
      </c>
      <c r="Z13" s="9"/>
      <c r="AA13" s="9">
        <v>2008</v>
      </c>
      <c r="AB13" s="9">
        <v>2009</v>
      </c>
      <c r="AC13" s="9">
        <v>2010</v>
      </c>
      <c r="AD13" s="9">
        <v>2011</v>
      </c>
    </row>
    <row r="14" spans="1:30" ht="22.5" customHeight="1">
      <c r="A14" s="5" t="s">
        <v>3</v>
      </c>
      <c r="B14" s="15">
        <f>(B5+B6)/B$9</f>
        <v>0.10422328791265874</v>
      </c>
      <c r="C14" s="15">
        <f>(C5+C6)/C$9</f>
        <v>0.1062320336109678</v>
      </c>
      <c r="D14" s="15">
        <f>(D5+D6)/D$9</f>
        <v>0.10864283553216653</v>
      </c>
      <c r="E14" s="15">
        <f>(E5+E6)/E$9</f>
        <v>0.1101130797051687</v>
      </c>
      <c r="F14" s="15"/>
      <c r="G14" s="15">
        <f>(G5+G6)/G$9</f>
        <v>0.0987512967755432</v>
      </c>
      <c r="H14" s="15">
        <f>(H5+H6)/H$9</f>
        <v>0.09988288621597378</v>
      </c>
      <c r="I14" s="15">
        <f>(I5+I6)/I$9</f>
        <v>0.10096911338592023</v>
      </c>
      <c r="J14" s="15">
        <f>(J5+J6)/J$9</f>
        <v>0.10205261744065902</v>
      </c>
      <c r="K14" s="15"/>
      <c r="L14" s="15">
        <f>(L5+L6)/L$9</f>
        <v>0.09042605145435721</v>
      </c>
      <c r="M14" s="15">
        <f>(M5+M6)/M$9</f>
        <v>0.0917060094452687</v>
      </c>
      <c r="N14" s="15">
        <f>(N5+N6)/N$9</f>
        <v>0.09247305847389728</v>
      </c>
      <c r="O14" s="15">
        <f>(O5+O6)/O$9</f>
        <v>0.09331597941015732</v>
      </c>
      <c r="P14" s="15"/>
      <c r="Q14" s="15">
        <f>(Q5+Q6)/Q$9</f>
        <v>0.13503922468436813</v>
      </c>
      <c r="R14" s="15">
        <f>(R5+R6)/R$9</f>
        <v>0.13547179981197777</v>
      </c>
      <c r="S14" s="15">
        <f>(S5+S6)/S$9</f>
        <v>0.13672732041921482</v>
      </c>
      <c r="T14" s="10" t="s">
        <v>10</v>
      </c>
      <c r="U14" s="15"/>
      <c r="V14" s="15">
        <f>(V5+V6)/V$9</f>
        <v>0.14447678452362914</v>
      </c>
      <c r="W14" s="15">
        <f>(W5+W6)/W$9</f>
        <v>0.14485331337039165</v>
      </c>
      <c r="X14" s="15">
        <f>(X5+X6)/X$9</f>
        <v>0.14498733131995967</v>
      </c>
      <c r="Y14" s="10" t="s">
        <v>10</v>
      </c>
      <c r="Z14" s="15"/>
      <c r="AA14" s="15">
        <f>(AA5+AA6)/AA$9</f>
        <v>0.12491840656905458</v>
      </c>
      <c r="AB14" s="15">
        <f>(AB5+AB6)/AB$9</f>
        <v>0.1256489013555832</v>
      </c>
      <c r="AC14" s="15">
        <f>(AC5+AC6)/AC$9</f>
        <v>0.09895530905328274</v>
      </c>
      <c r="AD14" s="15">
        <f>(AD5+AD6)/AD$9</f>
        <v>0.0999875235089438</v>
      </c>
    </row>
    <row r="15" spans="1:30" ht="22.5" customHeight="1">
      <c r="A15" s="5" t="s">
        <v>4</v>
      </c>
      <c r="B15" s="15">
        <f aca="true" t="shared" si="3" ref="B15:E17">B7/B$9</f>
        <v>0.7700705891083139</v>
      </c>
      <c r="C15" s="15">
        <f t="shared" si="3"/>
        <v>0.767514925923196</v>
      </c>
      <c r="D15" s="15">
        <f t="shared" si="3"/>
        <v>0.7652948025634209</v>
      </c>
      <c r="E15" s="15">
        <f t="shared" si="3"/>
        <v>0.7639793068717667</v>
      </c>
      <c r="F15" s="15"/>
      <c r="G15" s="15">
        <f aca="true" t="shared" si="4" ref="G15:J17">G7/G$9</f>
        <v>0.7620591431303132</v>
      </c>
      <c r="H15" s="15">
        <f t="shared" si="4"/>
        <v>0.7620293157094833</v>
      </c>
      <c r="I15" s="15">
        <f t="shared" si="4"/>
        <v>0.7615287611320045</v>
      </c>
      <c r="J15" s="15">
        <f t="shared" si="4"/>
        <v>0.7624888482323966</v>
      </c>
      <c r="K15" s="15"/>
      <c r="L15" s="15">
        <f aca="true" t="shared" si="5" ref="L15:O17">L7/L$9</f>
        <v>0.7497682134630036</v>
      </c>
      <c r="M15" s="15">
        <f t="shared" si="5"/>
        <v>0.7499082564676376</v>
      </c>
      <c r="N15" s="15">
        <f t="shared" si="5"/>
        <v>0.7500026306414105</v>
      </c>
      <c r="O15" s="15">
        <f t="shared" si="5"/>
        <v>0.7520147965029185</v>
      </c>
      <c r="P15" s="15"/>
      <c r="Q15" s="15">
        <f aca="true" t="shared" si="6" ref="Q15:S17">Q7/Q$9</f>
        <v>0.7561787807716105</v>
      </c>
      <c r="R15" s="15">
        <f t="shared" si="6"/>
        <v>0.7548264761994158</v>
      </c>
      <c r="S15" s="15">
        <f t="shared" si="6"/>
        <v>0.7517402554286265</v>
      </c>
      <c r="T15" s="10" t="s">
        <v>10</v>
      </c>
      <c r="U15" s="15"/>
      <c r="V15" s="15">
        <f aca="true" t="shared" si="7" ref="V15:X17">V7/V$9</f>
        <v>0.7484252284162831</v>
      </c>
      <c r="W15" s="15">
        <f t="shared" si="7"/>
        <v>0.7446955042389409</v>
      </c>
      <c r="X15" s="15">
        <f t="shared" si="7"/>
        <v>0.7412977665069338</v>
      </c>
      <c r="Y15" s="10" t="s">
        <v>10</v>
      </c>
      <c r="Z15" s="15"/>
      <c r="AA15" s="15">
        <f aca="true" t="shared" si="8" ref="AA15:AD17">AA7/AA$9</f>
        <v>0.7543781953511616</v>
      </c>
      <c r="AB15" s="15">
        <f t="shared" si="8"/>
        <v>0.7526031107055767</v>
      </c>
      <c r="AC15" s="15">
        <f t="shared" si="8"/>
        <v>0.7586573052753256</v>
      </c>
      <c r="AD15" s="15">
        <f t="shared" si="8"/>
        <v>0.7598412173974656</v>
      </c>
    </row>
    <row r="16" spans="1:30" ht="22.5" customHeight="1">
      <c r="A16" s="5" t="s">
        <v>9</v>
      </c>
      <c r="B16" s="15">
        <f t="shared" si="3"/>
        <v>0.12570612297902733</v>
      </c>
      <c r="C16" s="15">
        <f t="shared" si="3"/>
        <v>0.1262530404658362</v>
      </c>
      <c r="D16" s="15">
        <f t="shared" si="3"/>
        <v>0.12606236190441264</v>
      </c>
      <c r="E16" s="15">
        <f t="shared" si="3"/>
        <v>0.12590761342306458</v>
      </c>
      <c r="F16" s="15"/>
      <c r="G16" s="15">
        <f t="shared" si="4"/>
        <v>0.13918956009414363</v>
      </c>
      <c r="H16" s="15">
        <f t="shared" si="4"/>
        <v>0.1380877980745429</v>
      </c>
      <c r="I16" s="15">
        <f t="shared" si="4"/>
        <v>0.1375021254820753</v>
      </c>
      <c r="J16" s="15">
        <f t="shared" si="4"/>
        <v>0.1354585343269444</v>
      </c>
      <c r="K16" s="15"/>
      <c r="L16" s="15">
        <f t="shared" si="5"/>
        <v>0.15980573508263923</v>
      </c>
      <c r="M16" s="15">
        <f t="shared" si="5"/>
        <v>0.1583857340870937</v>
      </c>
      <c r="N16" s="15">
        <f t="shared" si="5"/>
        <v>0.1575243108846922</v>
      </c>
      <c r="O16" s="15">
        <f t="shared" si="5"/>
        <v>0.15466922408692418</v>
      </c>
      <c r="P16" s="15"/>
      <c r="Q16" s="15">
        <f t="shared" si="6"/>
        <v>0.10878199454402136</v>
      </c>
      <c r="R16" s="15">
        <f t="shared" si="6"/>
        <v>0.10970172398860642</v>
      </c>
      <c r="S16" s="15">
        <f t="shared" si="6"/>
        <v>0.1115324241521586</v>
      </c>
      <c r="T16" s="11" t="s">
        <v>10</v>
      </c>
      <c r="U16" s="15"/>
      <c r="V16" s="15">
        <f t="shared" si="7"/>
        <v>0.10709798706008777</v>
      </c>
      <c r="W16" s="15">
        <f t="shared" si="7"/>
        <v>0.11045118239066737</v>
      </c>
      <c r="X16" s="15">
        <f t="shared" si="7"/>
        <v>0.11371490217310655</v>
      </c>
      <c r="Y16" s="11" t="s">
        <v>10</v>
      </c>
      <c r="Z16" s="15"/>
      <c r="AA16" s="15">
        <f t="shared" si="8"/>
        <v>0.1207033980797839</v>
      </c>
      <c r="AB16" s="15">
        <f t="shared" si="8"/>
        <v>0.12174798793884002</v>
      </c>
      <c r="AC16" s="15">
        <f t="shared" si="8"/>
        <v>0.14238738567139161</v>
      </c>
      <c r="AD16" s="15">
        <f t="shared" si="8"/>
        <v>0.14017125909359063</v>
      </c>
    </row>
    <row r="17" spans="1:30" ht="22.5" customHeight="1">
      <c r="A17" s="6" t="s">
        <v>1</v>
      </c>
      <c r="B17" s="16">
        <f t="shared" si="3"/>
        <v>1</v>
      </c>
      <c r="C17" s="16">
        <f t="shared" si="3"/>
        <v>1</v>
      </c>
      <c r="D17" s="16">
        <f t="shared" si="3"/>
        <v>1</v>
      </c>
      <c r="E17" s="16">
        <f t="shared" si="3"/>
        <v>1</v>
      </c>
      <c r="F17" s="16"/>
      <c r="G17" s="16">
        <f t="shared" si="4"/>
        <v>1</v>
      </c>
      <c r="H17" s="16">
        <f t="shared" si="4"/>
        <v>1</v>
      </c>
      <c r="I17" s="16">
        <f t="shared" si="4"/>
        <v>1</v>
      </c>
      <c r="J17" s="16">
        <f t="shared" si="4"/>
        <v>1</v>
      </c>
      <c r="K17" s="16"/>
      <c r="L17" s="16">
        <f t="shared" si="5"/>
        <v>1</v>
      </c>
      <c r="M17" s="16">
        <f t="shared" si="5"/>
        <v>1</v>
      </c>
      <c r="N17" s="16">
        <f t="shared" si="5"/>
        <v>1</v>
      </c>
      <c r="O17" s="16">
        <f t="shared" si="5"/>
        <v>1</v>
      </c>
      <c r="P17" s="16"/>
      <c r="Q17" s="16">
        <f t="shared" si="6"/>
        <v>1</v>
      </c>
      <c r="R17" s="16">
        <f t="shared" si="6"/>
        <v>1</v>
      </c>
      <c r="S17" s="16">
        <f t="shared" si="6"/>
        <v>1</v>
      </c>
      <c r="T17" s="12" t="s">
        <v>10</v>
      </c>
      <c r="U17" s="16"/>
      <c r="V17" s="16">
        <f t="shared" si="7"/>
        <v>1</v>
      </c>
      <c r="W17" s="16">
        <f t="shared" si="7"/>
        <v>1</v>
      </c>
      <c r="X17" s="16">
        <f t="shared" si="7"/>
        <v>1</v>
      </c>
      <c r="Y17" s="12" t="s">
        <v>10</v>
      </c>
      <c r="Z17" s="16"/>
      <c r="AA17" s="16">
        <f t="shared" si="8"/>
        <v>1</v>
      </c>
      <c r="AB17" s="16">
        <f t="shared" si="8"/>
        <v>1</v>
      </c>
      <c r="AC17" s="16">
        <f t="shared" si="8"/>
        <v>1</v>
      </c>
      <c r="AD17" s="16">
        <f t="shared" si="8"/>
        <v>1</v>
      </c>
    </row>
    <row r="19" ht="12.75">
      <c r="A19" s="7" t="s">
        <v>2</v>
      </c>
    </row>
    <row r="20" ht="12.75">
      <c r="B20" s="17"/>
    </row>
  </sheetData>
  <sheetProtection/>
  <mergeCells count="15">
    <mergeCell ref="A1:AD1"/>
    <mergeCell ref="A3:A4"/>
    <mergeCell ref="A12:A13"/>
    <mergeCell ref="B3:E3"/>
    <mergeCell ref="B12:E12"/>
    <mergeCell ref="G12:J12"/>
    <mergeCell ref="G3:J3"/>
    <mergeCell ref="Q3:T3"/>
    <mergeCell ref="Q12:T12"/>
    <mergeCell ref="V3:Y3"/>
    <mergeCell ref="V12:Y12"/>
    <mergeCell ref="AA3:AD3"/>
    <mergeCell ref="AA12:AD12"/>
    <mergeCell ref="L3:O3"/>
    <mergeCell ref="L12:O12"/>
  </mergeCells>
  <printOptions horizontalCentered="1" verticalCentered="1"/>
  <pageMargins left="0" right="0" top="1.062992125984252" bottom="0.5118110236220472" header="0.2362204724409449" footer="0.1968503937007874"/>
  <pageSetup horizontalDpi="600" verticalDpi="600" orientation="landscape" paperSize="9" scale="50" r:id="rId1"/>
  <ignoredErrors>
    <ignoredError sqref="Z9:AC9 B9:E9 F9:J9 K9:O9 P9:S9 U9:X9" formulaRange="1"/>
    <ignoredError sqref="J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2013-02-11T14:58:41Z</cp:lastPrinted>
  <dcterms:created xsi:type="dcterms:W3CDTF">2009-05-07T10:20:54Z</dcterms:created>
  <dcterms:modified xsi:type="dcterms:W3CDTF">2013-02-11T14:59:12Z</dcterms:modified>
  <cp:category/>
  <cp:version/>
  <cp:contentType/>
  <cp:contentStatus/>
</cp:coreProperties>
</file>