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17.16" sheetId="1" r:id="rId1"/>
    <sheet name="Foglio1" sheetId="2" r:id="rId2"/>
    <sheet name="Foglio2" sheetId="3" r:id="rId3"/>
  </sheets>
  <definedNames>
    <definedName name="_xlnm.Print_Area" localSheetId="0">'17.16'!$A$1:$I$20</definedName>
  </definedNames>
  <calcPr fullCalcOnLoad="1"/>
</workbook>
</file>

<file path=xl/sharedStrings.xml><?xml version="1.0" encoding="utf-8"?>
<sst xmlns="http://schemas.openxmlformats.org/spreadsheetml/2006/main" count="86" uniqueCount="55">
  <si>
    <t>ITALIA</t>
  </si>
  <si>
    <t>Totale</t>
  </si>
  <si>
    <t>Nord</t>
  </si>
  <si>
    <t>Centro</t>
  </si>
  <si>
    <t>Mezzogiorno</t>
  </si>
  <si>
    <t>Incidenti per tipo</t>
  </si>
  <si>
    <t>Persone infortunate</t>
  </si>
  <si>
    <t>Tra veicoli</t>
  </si>
  <si>
    <t>Veicoli e pedoni</t>
  </si>
  <si>
    <t>Veicoli isolati</t>
  </si>
  <si>
    <t>Ferite</t>
  </si>
  <si>
    <t>Valle d'Aosta/Vallée d'Aoste</t>
  </si>
  <si>
    <t xml:space="preserve">ANNI
AREE GEOGRAFICHE
</t>
  </si>
  <si>
    <r>
      <t>Fonte:</t>
    </r>
    <r>
      <rPr>
        <sz val="7"/>
        <rFont val="Arial"/>
        <family val="2"/>
      </rPr>
      <t xml:space="preserve"> Istat - Rilevazione sugli incidenti stradali</t>
    </r>
  </si>
  <si>
    <t xml:space="preserve">Morte </t>
  </si>
  <si>
    <t xml:space="preserve">Tavola 17.16 - Incidenti stradali per tipo e persone infortunate - Valle d'Aosta e aree geografiche - Anni 2006 - 2010 </t>
  </si>
  <si>
    <t>Incidenti Nord</t>
  </si>
  <si>
    <t>Incidenti</t>
  </si>
  <si>
    <t>Morti</t>
  </si>
  <si>
    <t>Feriti</t>
  </si>
  <si>
    <t>Valle d'Aosta</t>
  </si>
  <si>
    <t>Liguria</t>
  </si>
  <si>
    <t>Lombardia</t>
  </si>
  <si>
    <t>Piemonte</t>
  </si>
  <si>
    <t>Emilia Romagna</t>
  </si>
  <si>
    <t>Friuli Venezia Giulia</t>
  </si>
  <si>
    <t>Trentino Alto Adige</t>
  </si>
  <si>
    <t>Veneto</t>
  </si>
  <si>
    <t>Totale Nord</t>
  </si>
  <si>
    <t>Incidenti Centro</t>
  </si>
  <si>
    <t>Lazio</t>
  </si>
  <si>
    <t>Marche</t>
  </si>
  <si>
    <t>Toscana</t>
  </si>
  <si>
    <t>Umbria</t>
  </si>
  <si>
    <t>Totale Centro</t>
  </si>
  <si>
    <t>Incidenti Mezzogiorno</t>
  </si>
  <si>
    <t>Abruzzo</t>
  </si>
  <si>
    <t>Basilicata</t>
  </si>
  <si>
    <t>Calabria</t>
  </si>
  <si>
    <t xml:space="preserve">Campania </t>
  </si>
  <si>
    <t>Molise</t>
  </si>
  <si>
    <t>Puglia</t>
  </si>
  <si>
    <t>Sardegna</t>
  </si>
  <si>
    <t>Sicilia</t>
  </si>
  <si>
    <t>Totale Mezzogiorno</t>
  </si>
  <si>
    <t>Tra veicoli Nord</t>
  </si>
  <si>
    <t>Veicoli e pedoni Nord</t>
  </si>
  <si>
    <t>Veicoli isolati Nord</t>
  </si>
  <si>
    <t>Tra veicoli Centro</t>
  </si>
  <si>
    <t>Veicoli e pedoni  Centro</t>
  </si>
  <si>
    <t>Veicoli isolati  Centro</t>
  </si>
  <si>
    <t>Tra veicoli Mezzogiorno</t>
  </si>
  <si>
    <t>Veicoli e pedoni Mezzogiorno</t>
  </si>
  <si>
    <t>Veicoli isolati Mezzogiorno</t>
  </si>
  <si>
    <t>(C+D)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</si>
</sst>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#,##0_ ;\-#,##0\ "/>
    <numFmt numFmtId="166" formatCode="0.0"/>
    <numFmt numFmtId="167" formatCode="#,##0.0_ ;\-#,##0.0\ "/>
    <numFmt numFmtId="168" formatCode="&quot;L.&quot;\ #,##0;\-&quot;L.&quot;\ #,##0"/>
    <numFmt numFmtId="169" formatCode="&quot;L.&quot;\ #,##0;[Red]\-&quot;L.&quot;\ #,##0"/>
    <numFmt numFmtId="170" formatCode="&quot;L.&quot;\ #,##0.00;\-&quot;L.&quot;\ #,##0.00"/>
    <numFmt numFmtId="171" formatCode="&quot;L.&quot;\ #,##0.00;[Red]\-&quot;L.&quot;\ #,##0.00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General_)"/>
    <numFmt numFmtId="175" formatCode="0.0%"/>
    <numFmt numFmtId="176" formatCode="0.000"/>
    <numFmt numFmtId="177" formatCode="#,##0.000"/>
    <numFmt numFmtId="178" formatCode="_-* #,##0_-;\-* #,##0_-;_-* &quot;-&quot;??_-;_-@_-"/>
  </numFmts>
  <fonts count="5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imes New Roman"/>
      <family val="1"/>
    </font>
    <font>
      <sz val="10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8" fillId="0" borderId="0" xfId="48">
      <alignment/>
      <protection/>
    </xf>
    <xf numFmtId="3" fontId="2" fillId="0" borderId="0" xfId="48" applyNumberFormat="1" applyFont="1">
      <alignment/>
      <protection/>
    </xf>
    <xf numFmtId="0" fontId="2" fillId="0" borderId="0" xfId="48" applyFont="1" applyAlignment="1">
      <alignment horizontal="left"/>
      <protection/>
    </xf>
    <xf numFmtId="3" fontId="2" fillId="0" borderId="0" xfId="51" applyNumberFormat="1" applyFont="1" applyAlignment="1">
      <alignment/>
    </xf>
    <xf numFmtId="3" fontId="8" fillId="0" borderId="0" xfId="48" applyNumberFormat="1">
      <alignment/>
      <protection/>
    </xf>
    <xf numFmtId="0" fontId="8" fillId="0" borderId="0" xfId="48" applyAlignment="1">
      <alignment vertical="center"/>
      <protection/>
    </xf>
    <xf numFmtId="0" fontId="3" fillId="0" borderId="0" xfId="48" applyFont="1" applyBorder="1">
      <alignment/>
      <protection/>
    </xf>
    <xf numFmtId="3" fontId="3" fillId="0" borderId="0" xfId="48" applyNumberFormat="1" applyFont="1" applyBorder="1">
      <alignment/>
      <protection/>
    </xf>
    <xf numFmtId="3" fontId="2" fillId="0" borderId="0" xfId="48" applyNumberFormat="1" applyFont="1" applyBorder="1">
      <alignment/>
      <protection/>
    </xf>
    <xf numFmtId="3" fontId="7" fillId="0" borderId="0" xfId="48" applyNumberFormat="1" applyFont="1">
      <alignment/>
      <protection/>
    </xf>
    <xf numFmtId="0" fontId="9" fillId="0" borderId="0" xfId="48" applyFont="1" applyAlignment="1">
      <alignment horizontal="left" vertical="center"/>
      <protection/>
    </xf>
    <xf numFmtId="3" fontId="9" fillId="0" borderId="0" xfId="48" applyNumberFormat="1" applyFont="1" applyAlignment="1">
      <alignment vertical="center"/>
      <protection/>
    </xf>
    <xf numFmtId="0" fontId="9" fillId="0" borderId="0" xfId="48" applyFont="1" applyAlignment="1">
      <alignment vertical="center"/>
      <protection/>
    </xf>
    <xf numFmtId="0" fontId="10" fillId="0" borderId="0" xfId="48" applyFont="1" applyAlignment="1">
      <alignment vertical="center"/>
      <protection/>
    </xf>
    <xf numFmtId="3" fontId="10" fillId="0" borderId="0" xfId="51" applyNumberFormat="1" applyFont="1" applyAlignment="1">
      <alignment vertical="center"/>
    </xf>
    <xf numFmtId="0" fontId="10" fillId="0" borderId="0" xfId="48" applyFont="1" applyBorder="1" applyAlignment="1">
      <alignment vertical="center"/>
      <protection/>
    </xf>
    <xf numFmtId="0" fontId="10" fillId="0" borderId="10" xfId="48" applyFont="1" applyBorder="1">
      <alignment/>
      <protection/>
    </xf>
    <xf numFmtId="3" fontId="10" fillId="0" borderId="10" xfId="48" applyNumberFormat="1" applyFont="1" applyBorder="1">
      <alignment/>
      <protection/>
    </xf>
    <xf numFmtId="0" fontId="11" fillId="0" borderId="0" xfId="48" applyFont="1">
      <alignment/>
      <protection/>
    </xf>
    <xf numFmtId="0" fontId="4" fillId="0" borderId="0" xfId="0" applyFont="1" applyBorder="1" applyAlignment="1">
      <alignment vertical="center"/>
    </xf>
    <xf numFmtId="3" fontId="10" fillId="0" borderId="0" xfId="51" applyNumberFormat="1" applyFont="1" applyFill="1" applyAlignment="1">
      <alignment vertical="center"/>
    </xf>
    <xf numFmtId="3" fontId="10" fillId="0" borderId="0" xfId="48" applyNumberFormat="1" applyFont="1" applyFill="1" applyAlignment="1">
      <alignment vertical="center"/>
      <protection/>
    </xf>
    <xf numFmtId="3" fontId="10" fillId="0" borderId="0" xfId="48" applyNumberFormat="1" applyFont="1" applyFill="1" applyBorder="1" applyAlignment="1">
      <alignment vertical="center"/>
      <protection/>
    </xf>
    <xf numFmtId="0" fontId="0" fillId="0" borderId="0" xfId="0" applyAlignment="1">
      <alignment/>
    </xf>
    <xf numFmtId="0" fontId="9" fillId="0" borderId="0" xfId="48" applyFont="1" applyAlignment="1">
      <alignment horizontal="center" vertical="center"/>
      <protection/>
    </xf>
    <xf numFmtId="0" fontId="9" fillId="0" borderId="11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9" fillId="0" borderId="0" xfId="48" applyFont="1">
      <alignment/>
      <protection/>
    </xf>
    <xf numFmtId="0" fontId="11" fillId="0" borderId="11" xfId="48" applyFont="1" applyBorder="1" applyAlignment="1">
      <alignment vertical="center"/>
      <protection/>
    </xf>
    <xf numFmtId="0" fontId="9" fillId="0" borderId="10" xfId="48" applyFont="1" applyBorder="1" applyAlignment="1">
      <alignment horizontal="right" vertical="center"/>
      <protection/>
    </xf>
    <xf numFmtId="0" fontId="9" fillId="0" borderId="10" xfId="48" applyFont="1" applyBorder="1" applyAlignment="1">
      <alignment horizontal="right" vertical="center" wrapText="1"/>
      <protection/>
    </xf>
    <xf numFmtId="0" fontId="1" fillId="0" borderId="0" xfId="48" applyFont="1" applyAlignment="1">
      <alignment vertical="top"/>
      <protection/>
    </xf>
    <xf numFmtId="3" fontId="10" fillId="0" borderId="0" xfId="48" applyNumberFormat="1" applyFont="1" applyAlignment="1">
      <alignment vertical="center"/>
      <protection/>
    </xf>
    <xf numFmtId="3" fontId="54" fillId="0" borderId="0" xfId="48" applyNumberFormat="1" applyFont="1" applyAlignment="1">
      <alignment horizontal="right" vertical="center"/>
      <protection/>
    </xf>
    <xf numFmtId="0" fontId="54" fillId="0" borderId="0" xfId="48" applyFont="1" applyAlignment="1">
      <alignment horizontal="right"/>
      <protection/>
    </xf>
    <xf numFmtId="3" fontId="55" fillId="0" borderId="0" xfId="51" applyNumberFormat="1" applyFont="1" applyFill="1" applyAlignment="1">
      <alignment vertical="center"/>
    </xf>
    <xf numFmtId="3" fontId="55" fillId="0" borderId="0" xfId="48" applyNumberFormat="1" applyFont="1" applyFill="1" applyAlignment="1">
      <alignment vertical="center"/>
      <protection/>
    </xf>
    <xf numFmtId="3" fontId="55" fillId="0" borderId="0" xfId="48" applyNumberFormat="1" applyFont="1" applyFill="1" applyBorder="1" applyAlignment="1">
      <alignment vertical="center"/>
      <protection/>
    </xf>
    <xf numFmtId="0" fontId="12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178" fontId="0" fillId="0" borderId="12" xfId="45" applyNumberFormat="1" applyFont="1" applyBorder="1" applyAlignment="1">
      <alignment/>
    </xf>
    <xf numFmtId="178" fontId="0" fillId="0" borderId="12" xfId="45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178" fontId="13" fillId="0" borderId="12" xfId="45" applyNumberFormat="1" applyFont="1" applyBorder="1" applyAlignment="1">
      <alignment/>
    </xf>
    <xf numFmtId="178" fontId="13" fillId="0" borderId="0" xfId="0" applyNumberFormat="1" applyFont="1" applyAlignment="1">
      <alignment/>
    </xf>
    <xf numFmtId="0" fontId="14" fillId="0" borderId="0" xfId="0" applyFont="1" applyAlignment="1">
      <alignment/>
    </xf>
    <xf numFmtId="178" fontId="0" fillId="0" borderId="13" xfId="45" applyNumberFormat="1" applyFont="1" applyFill="1" applyBorder="1" applyAlignment="1">
      <alignment/>
    </xf>
    <xf numFmtId="0" fontId="0" fillId="0" borderId="0" xfId="0" applyBorder="1" applyAlignment="1">
      <alignment/>
    </xf>
    <xf numFmtId="178" fontId="0" fillId="0" borderId="0" xfId="45" applyNumberFormat="1" applyFont="1" applyAlignment="1">
      <alignment/>
    </xf>
    <xf numFmtId="178" fontId="13" fillId="0" borderId="13" xfId="45" applyNumberFormat="1" applyFont="1" applyFill="1" applyBorder="1" applyAlignment="1">
      <alignment/>
    </xf>
    <xf numFmtId="178" fontId="13" fillId="0" borderId="0" xfId="45" applyNumberFormat="1" applyFont="1" applyAlignment="1">
      <alignment/>
    </xf>
    <xf numFmtId="178" fontId="15" fillId="0" borderId="0" xfId="0" applyNumberFormat="1" applyFont="1" applyAlignment="1">
      <alignment/>
    </xf>
    <xf numFmtId="178" fontId="16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0" fontId="2" fillId="0" borderId="0" xfId="48" applyFont="1" applyAlignment="1">
      <alignment horizontal="left"/>
      <protection/>
    </xf>
    <xf numFmtId="0" fontId="9" fillId="0" borderId="14" xfId="48" applyFont="1" applyBorder="1" applyAlignment="1">
      <alignment horizontal="center" vertical="center"/>
      <protection/>
    </xf>
    <xf numFmtId="0" fontId="11" fillId="0" borderId="14" xfId="48" applyFont="1" applyBorder="1" applyAlignment="1">
      <alignment vertical="center"/>
      <protection/>
    </xf>
    <xf numFmtId="0" fontId="9" fillId="0" borderId="11" xfId="48" applyFont="1" applyBorder="1" applyAlignment="1">
      <alignment horizontal="left" vertical="center" wrapText="1"/>
      <protection/>
    </xf>
    <xf numFmtId="0" fontId="9" fillId="0" borderId="10" xfId="48" applyFont="1" applyBorder="1" applyAlignment="1">
      <alignment horizontal="left" vertical="center" wrapText="1"/>
      <protection/>
    </xf>
    <xf numFmtId="0" fontId="9" fillId="0" borderId="0" xfId="48" applyFont="1" applyAlignment="1">
      <alignment horizontal="center" vertical="center"/>
      <protection/>
    </xf>
    <xf numFmtId="0" fontId="12" fillId="0" borderId="12" xfId="0" applyFont="1" applyBorder="1" applyAlignment="1">
      <alignment horizontal="center" vertic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19.9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17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9525" y="2914650"/>
          <a:ext cx="726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(a) Decessi verificatisi entro il settimo giorno dall'incidente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9</xdr:col>
      <xdr:colOff>0</xdr:colOff>
      <xdr:row>18</xdr:row>
      <xdr:rowOff>0</xdr:rowOff>
    </xdr:to>
    <xdr:sp>
      <xdr:nvSpPr>
        <xdr:cNvPr id="2" name="Testo 1"/>
        <xdr:cNvSpPr txBox="1">
          <a:spLocks noChangeArrowheads="1"/>
        </xdr:cNvSpPr>
      </xdr:nvSpPr>
      <xdr:spPr>
        <a:xfrm>
          <a:off x="9525" y="3076575"/>
          <a:ext cx="7267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(a) Decessi verificatisi entro il settimo giorno dall'incidente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SheetLayoutView="100" zoomScalePageLayoutView="0" workbookViewId="0" topLeftCell="A1">
      <selection activeCell="O15" sqref="O15"/>
    </sheetView>
  </sheetViews>
  <sheetFormatPr defaultColWidth="8.00390625" defaultRowHeight="12.75" customHeight="1"/>
  <cols>
    <col min="1" max="2" width="21.140625" style="1" customWidth="1"/>
    <col min="3" max="6" width="11.00390625" style="1" customWidth="1"/>
    <col min="7" max="7" width="0.85546875" style="1" customWidth="1"/>
    <col min="8" max="9" width="11.00390625" style="1" customWidth="1"/>
    <col min="10" max="16384" width="8.00390625" style="1" customWidth="1"/>
  </cols>
  <sheetData>
    <row r="1" spans="1:12" ht="12.7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24"/>
      <c r="K1" s="24"/>
      <c r="L1" s="24"/>
    </row>
    <row r="2" spans="1:9" s="19" customFormat="1" ht="12.75" customHeight="1">
      <c r="A2" s="17"/>
      <c r="B2" s="17"/>
      <c r="C2" s="17"/>
      <c r="D2" s="17"/>
      <c r="E2" s="17"/>
      <c r="F2" s="17"/>
      <c r="G2" s="17"/>
      <c r="H2" s="17"/>
      <c r="I2" s="17"/>
    </row>
    <row r="3" spans="1:9" ht="12.75" customHeight="1">
      <c r="A3" s="60" t="s">
        <v>12</v>
      </c>
      <c r="B3" s="26"/>
      <c r="C3" s="58" t="s">
        <v>5</v>
      </c>
      <c r="D3" s="59"/>
      <c r="E3" s="59"/>
      <c r="F3" s="59"/>
      <c r="G3" s="29"/>
      <c r="H3" s="58" t="s">
        <v>6</v>
      </c>
      <c r="I3" s="58"/>
    </row>
    <row r="4" spans="1:9" ht="25.5" customHeight="1">
      <c r="A4" s="61"/>
      <c r="B4" s="27"/>
      <c r="C4" s="30" t="s">
        <v>7</v>
      </c>
      <c r="D4" s="31" t="s">
        <v>8</v>
      </c>
      <c r="E4" s="31" t="s">
        <v>9</v>
      </c>
      <c r="F4" s="30" t="s">
        <v>1</v>
      </c>
      <c r="G4" s="30"/>
      <c r="H4" s="30" t="s">
        <v>14</v>
      </c>
      <c r="I4" s="30" t="s">
        <v>10</v>
      </c>
    </row>
    <row r="5" spans="1:10" ht="12.75" customHeight="1">
      <c r="A5" s="3"/>
      <c r="B5" s="3"/>
      <c r="C5" s="4"/>
      <c r="D5" s="4"/>
      <c r="E5" s="2"/>
      <c r="F5" s="2"/>
      <c r="G5" s="4"/>
      <c r="H5" s="4"/>
      <c r="I5" s="4"/>
      <c r="J5" s="5"/>
    </row>
    <row r="6" spans="1:9" s="6" customFormat="1" ht="12.75" customHeight="1">
      <c r="A6" s="11">
        <v>2006</v>
      </c>
      <c r="B6" s="11"/>
      <c r="C6" s="12">
        <v>270</v>
      </c>
      <c r="D6" s="12">
        <v>42</v>
      </c>
      <c r="E6" s="12">
        <v>81</v>
      </c>
      <c r="F6" s="12">
        <f>SUM(C6:E6)</f>
        <v>393</v>
      </c>
      <c r="G6" s="12"/>
      <c r="H6" s="12">
        <v>6</v>
      </c>
      <c r="I6" s="12">
        <v>561</v>
      </c>
    </row>
    <row r="7" spans="1:9" s="6" customFormat="1" ht="12.75" customHeight="1">
      <c r="A7" s="11">
        <v>2007</v>
      </c>
      <c r="B7" s="11"/>
      <c r="C7" s="28">
        <v>254</v>
      </c>
      <c r="D7" s="28">
        <v>37</v>
      </c>
      <c r="E7" s="28">
        <v>73</v>
      </c>
      <c r="F7" s="12">
        <f>SUM(C7:E7)</f>
        <v>364</v>
      </c>
      <c r="G7" s="28"/>
      <c r="H7" s="28">
        <v>10</v>
      </c>
      <c r="I7" s="28">
        <v>495</v>
      </c>
    </row>
    <row r="8" spans="1:9" s="6" customFormat="1" ht="12.75" customHeight="1">
      <c r="A8" s="11">
        <v>2008</v>
      </c>
      <c r="B8" s="11"/>
      <c r="C8" s="12">
        <v>211</v>
      </c>
      <c r="D8" s="12">
        <v>35</v>
      </c>
      <c r="E8" s="12">
        <v>55</v>
      </c>
      <c r="F8" s="12">
        <f>SUM(C8:E8)</f>
        <v>301</v>
      </c>
      <c r="G8" s="12"/>
      <c r="H8" s="12">
        <v>10</v>
      </c>
      <c r="I8" s="12">
        <v>403</v>
      </c>
    </row>
    <row r="9" spans="1:9" s="6" customFormat="1" ht="12.75" customHeight="1">
      <c r="A9" s="11">
        <v>2009</v>
      </c>
      <c r="B9" s="11"/>
      <c r="C9" s="12">
        <v>255</v>
      </c>
      <c r="D9" s="28">
        <v>34</v>
      </c>
      <c r="E9" s="28">
        <v>70</v>
      </c>
      <c r="F9" s="12">
        <f>SUM(C9:E9)</f>
        <v>359</v>
      </c>
      <c r="G9" s="1"/>
      <c r="H9" s="12">
        <v>8</v>
      </c>
      <c r="I9" s="12">
        <v>502</v>
      </c>
    </row>
    <row r="10" spans="1:9" s="6" customFormat="1" ht="12.75" customHeight="1">
      <c r="A10" s="11"/>
      <c r="B10" s="11"/>
      <c r="C10" s="12"/>
      <c r="D10" s="12"/>
      <c r="E10" s="12"/>
      <c r="F10" s="12"/>
      <c r="G10" s="12"/>
      <c r="H10" s="12"/>
      <c r="I10" s="12"/>
    </row>
    <row r="11" spans="1:10" ht="12.75" customHeight="1">
      <c r="A11" s="19"/>
      <c r="B11" s="19"/>
      <c r="C11" s="62">
        <v>2010</v>
      </c>
      <c r="D11" s="62"/>
      <c r="E11" s="62"/>
      <c r="F11" s="62"/>
      <c r="G11" s="62"/>
      <c r="H11" s="62"/>
      <c r="I11" s="62"/>
      <c r="J11" s="5"/>
    </row>
    <row r="12" spans="1:10" ht="12.75" customHeight="1">
      <c r="A12" s="19"/>
      <c r="B12" s="19"/>
      <c r="F12" s="12"/>
      <c r="G12" s="25"/>
      <c r="J12" s="5"/>
    </row>
    <row r="13" spans="1:11" ht="12.75" customHeight="1">
      <c r="A13" s="13" t="s">
        <v>11</v>
      </c>
      <c r="B13" s="13"/>
      <c r="C13" s="34">
        <v>234</v>
      </c>
      <c r="D13" s="35">
        <v>38</v>
      </c>
      <c r="E13" s="35">
        <v>98</v>
      </c>
      <c r="F13" s="12">
        <v>370</v>
      </c>
      <c r="H13" s="12">
        <v>11</v>
      </c>
      <c r="I13" s="12">
        <v>498</v>
      </c>
      <c r="K13" s="5"/>
    </row>
    <row r="14" spans="1:9" ht="12.75" customHeight="1">
      <c r="A14" s="13"/>
      <c r="B14" s="13"/>
      <c r="C14" s="12"/>
      <c r="D14" s="12"/>
      <c r="E14" s="12"/>
      <c r="F14" s="12"/>
      <c r="G14" s="12"/>
      <c r="H14" s="12"/>
      <c r="I14" s="12"/>
    </row>
    <row r="15" spans="1:9" ht="12.75" customHeight="1">
      <c r="A15" s="14" t="s">
        <v>0</v>
      </c>
      <c r="B15" s="33"/>
      <c r="C15" s="36">
        <v>157225</v>
      </c>
      <c r="D15" s="36">
        <v>19335</v>
      </c>
      <c r="E15" s="36">
        <v>34844</v>
      </c>
      <c r="F15" s="21">
        <f>SUM(C15:E15)</f>
        <v>211404</v>
      </c>
      <c r="G15" s="15"/>
      <c r="H15" s="15">
        <v>4090</v>
      </c>
      <c r="I15" s="15">
        <v>302735</v>
      </c>
    </row>
    <row r="16" spans="1:13" ht="12.75" customHeight="1">
      <c r="A16" s="14" t="s">
        <v>2</v>
      </c>
      <c r="B16" s="33"/>
      <c r="C16" s="36">
        <v>76947</v>
      </c>
      <c r="D16" s="36">
        <v>10068</v>
      </c>
      <c r="E16" s="36">
        <v>18316</v>
      </c>
      <c r="F16" s="21">
        <f>SUM(C16:E16)</f>
        <v>105331</v>
      </c>
      <c r="G16" s="21"/>
      <c r="H16" s="21">
        <v>1946</v>
      </c>
      <c r="I16" s="21">
        <v>145205</v>
      </c>
      <c r="J16" s="15"/>
      <c r="M16" s="21"/>
    </row>
    <row r="17" spans="1:13" ht="12.75" customHeight="1">
      <c r="A17" s="14" t="s">
        <v>3</v>
      </c>
      <c r="B17" s="33"/>
      <c r="C17" s="37">
        <v>41323</v>
      </c>
      <c r="D17" s="37">
        <v>5273</v>
      </c>
      <c r="E17" s="37">
        <v>8127</v>
      </c>
      <c r="F17" s="21">
        <f>SUM(C17:E17)</f>
        <v>54723</v>
      </c>
      <c r="G17" s="22"/>
      <c r="H17" s="22">
        <v>920</v>
      </c>
      <c r="I17" s="22">
        <v>76179</v>
      </c>
      <c r="J17" s="15"/>
      <c r="M17" s="21"/>
    </row>
    <row r="18" spans="1:13" ht="12.75" customHeight="1">
      <c r="A18" s="16" t="s">
        <v>4</v>
      </c>
      <c r="B18" s="33"/>
      <c r="C18" s="38">
        <v>38955</v>
      </c>
      <c r="D18" s="38">
        <v>3994</v>
      </c>
      <c r="E18" s="38">
        <v>8401</v>
      </c>
      <c r="F18" s="21">
        <f>SUM(C18:E18)</f>
        <v>51350</v>
      </c>
      <c r="G18" s="23"/>
      <c r="H18" s="23">
        <v>1224</v>
      </c>
      <c r="I18" s="23">
        <v>81351</v>
      </c>
      <c r="J18" s="15"/>
      <c r="M18" s="21"/>
    </row>
    <row r="19" spans="1:9" ht="12.75" customHeight="1">
      <c r="A19" s="17"/>
      <c r="B19" s="17"/>
      <c r="C19" s="18"/>
      <c r="D19" s="18"/>
      <c r="E19" s="18"/>
      <c r="F19" s="18"/>
      <c r="G19" s="18"/>
      <c r="H19" s="18"/>
      <c r="I19" s="18"/>
    </row>
    <row r="20" spans="1:9" ht="12.75" customHeight="1">
      <c r="A20" s="7"/>
      <c r="B20" s="7"/>
      <c r="C20" s="8"/>
      <c r="D20" s="8"/>
      <c r="E20" s="8"/>
      <c r="F20" s="8"/>
      <c r="G20" s="8">
        <f>SUM(F20)</f>
        <v>0</v>
      </c>
      <c r="H20" s="8"/>
      <c r="I20" s="8"/>
    </row>
    <row r="21" spans="1:9" ht="12.75" customHeight="1">
      <c r="A21" s="20" t="s">
        <v>13</v>
      </c>
      <c r="B21" s="20"/>
      <c r="C21" s="9"/>
      <c r="D21" s="9"/>
      <c r="E21" s="8"/>
      <c r="F21" s="8"/>
      <c r="G21" s="8"/>
      <c r="I21" s="8"/>
    </row>
    <row r="22" spans="1:9" ht="12.75" customHeight="1">
      <c r="A22" s="57"/>
      <c r="B22" s="57"/>
      <c r="C22" s="57"/>
      <c r="D22" s="10"/>
      <c r="E22" s="5"/>
      <c r="F22" s="5"/>
      <c r="G22" s="5"/>
      <c r="H22" s="5"/>
      <c r="I22" s="5"/>
    </row>
  </sheetData>
  <sheetProtection/>
  <mergeCells count="5">
    <mergeCell ref="A22:C22"/>
    <mergeCell ref="C3:F3"/>
    <mergeCell ref="H3:I3"/>
    <mergeCell ref="A3:A4"/>
    <mergeCell ref="C11:I11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2" max="2" width="20.7109375" style="0" bestFit="1" customWidth="1"/>
    <col min="3" max="3" width="13.140625" style="0" bestFit="1" customWidth="1"/>
    <col min="4" max="4" width="15.8515625" style="0" bestFit="1" customWidth="1"/>
    <col min="5" max="5" width="10.28125" style="0" bestFit="1" customWidth="1"/>
  </cols>
  <sheetData>
    <row r="1" spans="2:4" ht="18.75">
      <c r="B1" s="63" t="s">
        <v>16</v>
      </c>
      <c r="C1" s="63"/>
      <c r="D1" s="63"/>
    </row>
    <row r="2" spans="2:4" ht="19.5" customHeight="1">
      <c r="B2" s="40" t="s">
        <v>17</v>
      </c>
      <c r="C2" s="40" t="s">
        <v>18</v>
      </c>
      <c r="D2" s="40" t="s">
        <v>19</v>
      </c>
    </row>
    <row r="3" spans="1:4" ht="19.5" customHeight="1">
      <c r="A3" s="41" t="s">
        <v>20</v>
      </c>
      <c r="B3" s="42">
        <v>370</v>
      </c>
      <c r="C3" s="42">
        <v>11</v>
      </c>
      <c r="D3" s="42">
        <v>498</v>
      </c>
    </row>
    <row r="4" spans="1:4" ht="19.5" customHeight="1">
      <c r="A4" s="41" t="s">
        <v>21</v>
      </c>
      <c r="B4" s="42">
        <v>9702</v>
      </c>
      <c r="C4" s="42">
        <v>84</v>
      </c>
      <c r="D4" s="43">
        <v>12360</v>
      </c>
    </row>
    <row r="5" spans="1:4" ht="19.5" customHeight="1">
      <c r="A5" s="41" t="s">
        <v>22</v>
      </c>
      <c r="B5" s="42">
        <v>39322</v>
      </c>
      <c r="C5" s="42">
        <v>565</v>
      </c>
      <c r="D5" s="43">
        <v>53806</v>
      </c>
    </row>
    <row r="6" spans="1:4" ht="19.5" customHeight="1">
      <c r="A6" s="41" t="s">
        <v>23</v>
      </c>
      <c r="B6" s="42">
        <v>13580</v>
      </c>
      <c r="C6" s="42">
        <v>327</v>
      </c>
      <c r="D6" s="42">
        <v>19965</v>
      </c>
    </row>
    <row r="7" spans="1:4" ht="19.5" customHeight="1">
      <c r="A7" s="41" t="s">
        <v>24</v>
      </c>
      <c r="B7" s="42">
        <v>20153</v>
      </c>
      <c r="C7" s="42">
        <v>401</v>
      </c>
      <c r="D7" s="43">
        <v>28001</v>
      </c>
    </row>
    <row r="8" spans="1:4" ht="19.5" customHeight="1">
      <c r="A8" s="41" t="s">
        <v>25</v>
      </c>
      <c r="B8" s="42">
        <v>3933</v>
      </c>
      <c r="C8" s="42">
        <v>103</v>
      </c>
      <c r="D8" s="42">
        <v>5137</v>
      </c>
    </row>
    <row r="9" spans="1:4" ht="19.5" customHeight="1">
      <c r="A9" s="41" t="s">
        <v>26</v>
      </c>
      <c r="B9" s="42">
        <v>2620</v>
      </c>
      <c r="C9" s="43">
        <v>59</v>
      </c>
      <c r="D9" s="43">
        <v>3578</v>
      </c>
    </row>
    <row r="10" spans="1:4" ht="19.5" customHeight="1">
      <c r="A10" s="41" t="s">
        <v>27</v>
      </c>
      <c r="B10" s="42">
        <v>15651</v>
      </c>
      <c r="C10" s="42">
        <v>396</v>
      </c>
      <c r="D10" s="42">
        <v>21860</v>
      </c>
    </row>
    <row r="11" spans="1:5" ht="18.75">
      <c r="A11" s="44" t="s">
        <v>28</v>
      </c>
      <c r="B11" s="45">
        <f>SUM(B3:B10)</f>
        <v>105331</v>
      </c>
      <c r="C11" s="45">
        <f>SUM(C3:C10)</f>
        <v>1946</v>
      </c>
      <c r="D11" s="45">
        <f>SUM(D3:D10)</f>
        <v>145205</v>
      </c>
      <c r="E11" s="46"/>
    </row>
    <row r="12" ht="18.75">
      <c r="A12" s="47"/>
    </row>
    <row r="13" spans="1:4" ht="18.75">
      <c r="A13" s="47"/>
      <c r="B13" s="63" t="s">
        <v>29</v>
      </c>
      <c r="C13" s="63"/>
      <c r="D13" s="63"/>
    </row>
    <row r="14" spans="1:4" ht="18.75">
      <c r="A14" s="47"/>
      <c r="B14" s="40" t="s">
        <v>17</v>
      </c>
      <c r="C14" s="40" t="s">
        <v>18</v>
      </c>
      <c r="D14" s="40" t="s">
        <v>19</v>
      </c>
    </row>
    <row r="15" spans="1:4" ht="18.75">
      <c r="A15" s="41" t="s">
        <v>30</v>
      </c>
      <c r="B15" s="42">
        <v>27810</v>
      </c>
      <c r="C15" s="42">
        <v>450</v>
      </c>
      <c r="D15" s="42">
        <v>38932</v>
      </c>
    </row>
    <row r="16" spans="1:4" ht="18.75">
      <c r="A16" s="41" t="s">
        <v>31</v>
      </c>
      <c r="B16" s="42">
        <v>6728</v>
      </c>
      <c r="C16" s="42">
        <v>109</v>
      </c>
      <c r="D16" s="43">
        <v>9874</v>
      </c>
    </row>
    <row r="17" spans="1:6" ht="18.75">
      <c r="A17" s="41" t="s">
        <v>32</v>
      </c>
      <c r="B17" s="42">
        <v>17272</v>
      </c>
      <c r="C17" s="42">
        <v>282</v>
      </c>
      <c r="D17" s="42">
        <v>23299</v>
      </c>
      <c r="E17" s="48"/>
      <c r="F17" s="49"/>
    </row>
    <row r="18" spans="1:4" ht="18.75">
      <c r="A18" s="41" t="s">
        <v>33</v>
      </c>
      <c r="B18" s="42">
        <v>2913</v>
      </c>
      <c r="C18" s="42">
        <v>79</v>
      </c>
      <c r="D18" s="42">
        <v>4074</v>
      </c>
    </row>
    <row r="19" spans="1:5" ht="18.75">
      <c r="A19" s="44" t="s">
        <v>34</v>
      </c>
      <c r="B19" s="45">
        <f>SUM(B15:B18)</f>
        <v>54723</v>
      </c>
      <c r="C19" s="45">
        <f>SUM(C15:C18)</f>
        <v>920</v>
      </c>
      <c r="D19" s="45">
        <f>SUM(D15:D18)</f>
        <v>76179</v>
      </c>
      <c r="E19" s="46"/>
    </row>
    <row r="20" ht="18.75">
      <c r="A20" s="47"/>
    </row>
    <row r="21" spans="1:4" ht="18.75">
      <c r="A21" s="47"/>
      <c r="B21" s="63" t="s">
        <v>35</v>
      </c>
      <c r="C21" s="63"/>
      <c r="D21" s="63"/>
    </row>
    <row r="22" spans="1:4" ht="18.75">
      <c r="A22" s="47"/>
      <c r="B22" s="40" t="s">
        <v>17</v>
      </c>
      <c r="C22" s="40" t="s">
        <v>18</v>
      </c>
      <c r="D22" s="40" t="s">
        <v>19</v>
      </c>
    </row>
    <row r="23" spans="1:5" ht="18.75">
      <c r="A23" s="41" t="s">
        <v>36</v>
      </c>
      <c r="B23" s="42">
        <v>4099</v>
      </c>
      <c r="C23" s="42">
        <v>79</v>
      </c>
      <c r="D23" s="42">
        <v>6377</v>
      </c>
      <c r="E23" s="50"/>
    </row>
    <row r="24" spans="1:5" ht="18.75">
      <c r="A24" s="41" t="s">
        <v>37</v>
      </c>
      <c r="B24" s="42">
        <v>1147</v>
      </c>
      <c r="C24" s="42">
        <v>48</v>
      </c>
      <c r="D24" s="43">
        <v>2015</v>
      </c>
      <c r="E24" s="50"/>
    </row>
    <row r="25" spans="1:5" ht="18.75">
      <c r="A25" s="41" t="s">
        <v>38</v>
      </c>
      <c r="B25" s="42">
        <v>3378</v>
      </c>
      <c r="C25" s="42">
        <v>138</v>
      </c>
      <c r="D25" s="43">
        <v>5645</v>
      </c>
      <c r="E25" s="50"/>
    </row>
    <row r="26" spans="1:5" ht="18.75">
      <c r="A26" s="41" t="s">
        <v>39</v>
      </c>
      <c r="B26" s="42">
        <v>11129</v>
      </c>
      <c r="C26" s="42">
        <v>254</v>
      </c>
      <c r="D26" s="42">
        <v>17050</v>
      </c>
      <c r="E26" s="50"/>
    </row>
    <row r="27" spans="1:5" ht="18.75">
      <c r="A27" s="41" t="s">
        <v>40</v>
      </c>
      <c r="B27" s="42">
        <v>657</v>
      </c>
      <c r="C27" s="42">
        <v>28</v>
      </c>
      <c r="D27" s="43">
        <v>1056</v>
      </c>
      <c r="E27" s="50"/>
    </row>
    <row r="28" spans="1:5" ht="18.75">
      <c r="A28" s="41" t="s">
        <v>41</v>
      </c>
      <c r="B28" s="42">
        <v>12479</v>
      </c>
      <c r="C28" s="42">
        <v>292</v>
      </c>
      <c r="D28" s="42">
        <v>20926</v>
      </c>
      <c r="E28" s="50"/>
    </row>
    <row r="29" spans="1:5" ht="18.75">
      <c r="A29" s="41" t="s">
        <v>42</v>
      </c>
      <c r="B29" s="43">
        <v>4206</v>
      </c>
      <c r="C29" s="42">
        <v>106</v>
      </c>
      <c r="D29" s="43">
        <v>6278</v>
      </c>
      <c r="E29" s="50"/>
    </row>
    <row r="30" spans="1:5" ht="18.75">
      <c r="A30" s="41" t="s">
        <v>43</v>
      </c>
      <c r="B30" s="42">
        <v>14255</v>
      </c>
      <c r="C30" s="42">
        <v>279</v>
      </c>
      <c r="D30" s="42">
        <v>22004</v>
      </c>
      <c r="E30" s="50"/>
    </row>
    <row r="31" spans="1:6" ht="18.75">
      <c r="A31" s="44" t="s">
        <v>44</v>
      </c>
      <c r="B31" s="45">
        <f>SUM(B23:B30)</f>
        <v>51350</v>
      </c>
      <c r="C31" s="45">
        <f>SUM(C23:C30)</f>
        <v>1224</v>
      </c>
      <c r="D31" s="45">
        <f>SUM(D23:D30)</f>
        <v>81351</v>
      </c>
      <c r="E31" s="51"/>
      <c r="F31" s="49"/>
    </row>
    <row r="32" ht="18.75">
      <c r="A32" s="47"/>
    </row>
    <row r="33" ht="18.75">
      <c r="A33" s="47"/>
    </row>
    <row r="34" spans="1:5" ht="18.75">
      <c r="A34" s="44" t="s">
        <v>0</v>
      </c>
      <c r="B34" s="52">
        <f>B11+B19+B31</f>
        <v>211404</v>
      </c>
      <c r="C34" s="52">
        <f>C11+C19+C31</f>
        <v>4090</v>
      </c>
      <c r="D34" s="52">
        <f>D11+D19+D31</f>
        <v>302735</v>
      </c>
      <c r="E34" s="46"/>
    </row>
    <row r="35" ht="18.75">
      <c r="A35" s="47"/>
    </row>
    <row r="36" ht="18.75">
      <c r="A36" s="47"/>
    </row>
  </sheetData>
  <sheetProtection/>
  <mergeCells count="3">
    <mergeCell ref="B1:D1"/>
    <mergeCell ref="B13:D13"/>
    <mergeCell ref="B21:D2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140625" style="0" bestFit="1" customWidth="1"/>
    <col min="2" max="4" width="44.7109375" style="0" customWidth="1"/>
  </cols>
  <sheetData>
    <row r="1" spans="2:4" ht="18.75">
      <c r="B1" s="39" t="s">
        <v>45</v>
      </c>
      <c r="C1" s="39" t="s">
        <v>46</v>
      </c>
      <c r="D1" s="39" t="s">
        <v>47</v>
      </c>
    </row>
    <row r="2" spans="1:5" ht="19.5" customHeight="1">
      <c r="A2" s="41" t="s">
        <v>20</v>
      </c>
      <c r="B2" s="42">
        <v>234</v>
      </c>
      <c r="C2" s="42">
        <v>38</v>
      </c>
      <c r="D2" s="42">
        <v>98</v>
      </c>
      <c r="E2" s="53">
        <f>SUM(B2:D2)</f>
        <v>370</v>
      </c>
    </row>
    <row r="3" spans="1:5" ht="19.5" customHeight="1">
      <c r="A3" s="41" t="s">
        <v>21</v>
      </c>
      <c r="B3" s="42">
        <v>6350</v>
      </c>
      <c r="C3" s="42">
        <v>1375</v>
      </c>
      <c r="D3" s="42">
        <f>3352-1375</f>
        <v>1977</v>
      </c>
      <c r="E3" s="53">
        <f aca="true" t="shared" si="0" ref="E3:E9">SUM(B3:D3)</f>
        <v>9702</v>
      </c>
    </row>
    <row r="4" spans="1:5" ht="19.5" customHeight="1">
      <c r="A4" s="41" t="s">
        <v>22</v>
      </c>
      <c r="B4" s="42">
        <v>28613</v>
      </c>
      <c r="C4" s="42">
        <v>3830</v>
      </c>
      <c r="D4" s="42">
        <f>10709-3830</f>
        <v>6879</v>
      </c>
      <c r="E4" s="53">
        <f t="shared" si="0"/>
        <v>39322</v>
      </c>
    </row>
    <row r="5" spans="1:5" ht="19.5" customHeight="1">
      <c r="A5" s="41" t="s">
        <v>23</v>
      </c>
      <c r="B5" s="42">
        <v>9641</v>
      </c>
      <c r="C5" s="42">
        <v>1556</v>
      </c>
      <c r="D5" s="42">
        <f>3939-1556</f>
        <v>2383</v>
      </c>
      <c r="E5" s="53">
        <f>SUM(B5:D5)</f>
        <v>13580</v>
      </c>
    </row>
    <row r="6" spans="1:5" ht="19.5" customHeight="1">
      <c r="A6" s="41" t="s">
        <v>24</v>
      </c>
      <c r="B6" s="42">
        <v>15466</v>
      </c>
      <c r="C6" s="42">
        <v>1568</v>
      </c>
      <c r="D6" s="42">
        <f>4687-1568</f>
        <v>3119</v>
      </c>
      <c r="E6" s="53">
        <f t="shared" si="0"/>
        <v>20153</v>
      </c>
    </row>
    <row r="7" spans="1:5" ht="19.5" customHeight="1">
      <c r="A7" s="41" t="s">
        <v>25</v>
      </c>
      <c r="B7" s="42">
        <v>2797</v>
      </c>
      <c r="C7" s="42">
        <v>367</v>
      </c>
      <c r="D7" s="42">
        <f>1136-367</f>
        <v>769</v>
      </c>
      <c r="E7" s="53">
        <f t="shared" si="0"/>
        <v>3933</v>
      </c>
    </row>
    <row r="8" spans="1:5" ht="19.5" customHeight="1">
      <c r="A8" s="41" t="s">
        <v>26</v>
      </c>
      <c r="B8" s="42">
        <v>1909</v>
      </c>
      <c r="C8" s="42">
        <v>252</v>
      </c>
      <c r="D8" s="42">
        <f>711-252</f>
        <v>459</v>
      </c>
      <c r="E8" s="53">
        <f t="shared" si="0"/>
        <v>2620</v>
      </c>
    </row>
    <row r="9" spans="1:5" ht="19.5" customHeight="1">
      <c r="A9" s="41" t="s">
        <v>27</v>
      </c>
      <c r="B9" s="42">
        <v>11937</v>
      </c>
      <c r="C9" s="42">
        <v>1082</v>
      </c>
      <c r="D9" s="42">
        <f>3714-1082</f>
        <v>2632</v>
      </c>
      <c r="E9" s="53">
        <f t="shared" si="0"/>
        <v>15651</v>
      </c>
    </row>
    <row r="10" spans="1:5" ht="18.75">
      <c r="A10" s="44" t="s">
        <v>28</v>
      </c>
      <c r="B10" s="45">
        <f>SUM(B2:B9)</f>
        <v>76947</v>
      </c>
      <c r="C10" s="45">
        <f>SUM(C2:C9)</f>
        <v>10068</v>
      </c>
      <c r="D10" s="45">
        <f>SUM(D2:D9)</f>
        <v>18316</v>
      </c>
      <c r="E10" s="54">
        <f>SUM(B10:D10)</f>
        <v>105331</v>
      </c>
    </row>
    <row r="11" ht="18.75">
      <c r="A11" s="47"/>
    </row>
    <row r="12" spans="1:4" ht="18.75">
      <c r="A12" s="47"/>
      <c r="B12" s="39" t="s">
        <v>48</v>
      </c>
      <c r="C12" s="39" t="s">
        <v>49</v>
      </c>
      <c r="D12" s="39" t="s">
        <v>50</v>
      </c>
    </row>
    <row r="13" spans="1:5" ht="18.75">
      <c r="A13" s="41" t="s">
        <v>30</v>
      </c>
      <c r="B13" s="42">
        <v>21158</v>
      </c>
      <c r="C13" s="42">
        <v>2677</v>
      </c>
      <c r="D13" s="42">
        <f>6652-2677</f>
        <v>3975</v>
      </c>
      <c r="E13" s="53">
        <f>SUM(B13:D13)</f>
        <v>27810</v>
      </c>
    </row>
    <row r="14" spans="1:5" ht="18.75">
      <c r="A14" s="41" t="s">
        <v>31</v>
      </c>
      <c r="B14" s="42">
        <v>4946</v>
      </c>
      <c r="C14" s="42">
        <v>637</v>
      </c>
      <c r="D14" s="42">
        <f>1782-637</f>
        <v>1145</v>
      </c>
      <c r="E14" s="53">
        <f>SUM(B14:D14)</f>
        <v>6728</v>
      </c>
    </row>
    <row r="15" spans="1:5" ht="18.75">
      <c r="A15" s="41" t="s">
        <v>32</v>
      </c>
      <c r="B15" s="42">
        <v>13169</v>
      </c>
      <c r="C15" s="42">
        <v>1683</v>
      </c>
      <c r="D15" s="42">
        <f>4103-1683</f>
        <v>2420</v>
      </c>
      <c r="E15" s="53">
        <f>SUM(B15:D15)</f>
        <v>17272</v>
      </c>
    </row>
    <row r="16" spans="1:5" ht="18.75">
      <c r="A16" s="41" t="s">
        <v>33</v>
      </c>
      <c r="B16" s="42">
        <v>2050</v>
      </c>
      <c r="C16" s="42">
        <v>276</v>
      </c>
      <c r="D16" s="55">
        <f>863-276</f>
        <v>587</v>
      </c>
      <c r="E16" s="53">
        <f>SUM(B16:D16)</f>
        <v>2913</v>
      </c>
    </row>
    <row r="17" spans="1:5" ht="18.75">
      <c r="A17" s="44" t="s">
        <v>34</v>
      </c>
      <c r="B17" s="45">
        <f>SUM(B13:B16)</f>
        <v>41323</v>
      </c>
      <c r="C17" s="45">
        <f>SUM(C13:C16)</f>
        <v>5273</v>
      </c>
      <c r="D17" s="45">
        <f>SUM(D13:D16)</f>
        <v>8127</v>
      </c>
      <c r="E17" s="46">
        <f>SUM(B17:D17)</f>
        <v>54723</v>
      </c>
    </row>
    <row r="18" ht="18.75">
      <c r="A18" s="47"/>
    </row>
    <row r="19" spans="1:4" ht="18.75">
      <c r="A19" s="47"/>
      <c r="B19" s="39" t="s">
        <v>51</v>
      </c>
      <c r="C19" s="39" t="s">
        <v>52</v>
      </c>
      <c r="D19" s="39" t="s">
        <v>53</v>
      </c>
    </row>
    <row r="20" spans="1:5" ht="18.75">
      <c r="A20" s="41" t="s">
        <v>36</v>
      </c>
      <c r="B20" s="42">
        <v>3190</v>
      </c>
      <c r="C20" s="42">
        <v>267</v>
      </c>
      <c r="D20" s="42">
        <f>909-267</f>
        <v>642</v>
      </c>
      <c r="E20" s="53">
        <f>SUM(B20:D20)</f>
        <v>4099</v>
      </c>
    </row>
    <row r="21" spans="1:5" ht="18.75">
      <c r="A21" s="41" t="s">
        <v>37</v>
      </c>
      <c r="B21" s="42">
        <v>716</v>
      </c>
      <c r="C21" s="42">
        <v>104</v>
      </c>
      <c r="D21" s="42">
        <f>431-104</f>
        <v>327</v>
      </c>
      <c r="E21" s="53">
        <f aca="true" t="shared" si="1" ref="E21:E27">SUM(B21:D21)</f>
        <v>1147</v>
      </c>
    </row>
    <row r="22" spans="1:5" ht="18.75">
      <c r="A22" s="41" t="s">
        <v>38</v>
      </c>
      <c r="B22" s="42">
        <v>2507</v>
      </c>
      <c r="C22" s="42">
        <v>211</v>
      </c>
      <c r="D22" s="42">
        <f>871-211</f>
        <v>660</v>
      </c>
      <c r="E22" s="53">
        <f t="shared" si="1"/>
        <v>3378</v>
      </c>
    </row>
    <row r="23" spans="1:5" ht="18.75">
      <c r="A23" s="41" t="s">
        <v>39</v>
      </c>
      <c r="B23" s="42">
        <v>8154</v>
      </c>
      <c r="C23" s="42">
        <v>968</v>
      </c>
      <c r="D23" s="42">
        <f>2975-968</f>
        <v>2007</v>
      </c>
      <c r="E23" s="53">
        <f t="shared" si="1"/>
        <v>11129</v>
      </c>
    </row>
    <row r="24" spans="1:5" ht="18.75">
      <c r="A24" s="41" t="s">
        <v>40</v>
      </c>
      <c r="B24" s="42">
        <v>466</v>
      </c>
      <c r="C24" s="42">
        <v>59</v>
      </c>
      <c r="D24" s="42">
        <f>191-59</f>
        <v>132</v>
      </c>
      <c r="E24" s="53">
        <f t="shared" si="1"/>
        <v>657</v>
      </c>
    </row>
    <row r="25" spans="1:5" ht="18.75">
      <c r="A25" s="41" t="s">
        <v>41</v>
      </c>
      <c r="B25" s="42">
        <v>9859</v>
      </c>
      <c r="C25" s="42">
        <v>849</v>
      </c>
      <c r="D25" s="42">
        <f>2620-849</f>
        <v>1771</v>
      </c>
      <c r="E25" s="53">
        <f t="shared" si="1"/>
        <v>12479</v>
      </c>
    </row>
    <row r="26" spans="1:5" ht="18.75">
      <c r="A26" s="41" t="s">
        <v>42</v>
      </c>
      <c r="B26" s="43">
        <v>2959</v>
      </c>
      <c r="C26" s="43">
        <v>438</v>
      </c>
      <c r="D26" s="43">
        <f>1247-438</f>
        <v>809</v>
      </c>
      <c r="E26" s="53">
        <f t="shared" si="1"/>
        <v>4206</v>
      </c>
    </row>
    <row r="27" spans="1:5" ht="18.75">
      <c r="A27" s="41" t="s">
        <v>43</v>
      </c>
      <c r="B27" s="42">
        <v>11104</v>
      </c>
      <c r="C27" s="42">
        <v>1098</v>
      </c>
      <c r="D27" s="42">
        <f>3151-1098</f>
        <v>2053</v>
      </c>
      <c r="E27" s="53">
        <f t="shared" si="1"/>
        <v>14255</v>
      </c>
    </row>
    <row r="28" spans="1:5" ht="18.75">
      <c r="A28" s="44" t="s">
        <v>44</v>
      </c>
      <c r="B28" s="45">
        <f>SUM(B20:B27)</f>
        <v>38955</v>
      </c>
      <c r="C28" s="45">
        <f>SUM(C20:C27)</f>
        <v>3994</v>
      </c>
      <c r="D28" s="45">
        <f>SUM(D20:D27)</f>
        <v>8401</v>
      </c>
      <c r="E28" s="46">
        <f>SUM(B28:D28)</f>
        <v>51350</v>
      </c>
    </row>
    <row r="29" ht="18.75">
      <c r="A29" s="47"/>
    </row>
    <row r="30" ht="18.75">
      <c r="A30" s="47"/>
    </row>
    <row r="31" spans="1:7" ht="18.75">
      <c r="A31" s="44" t="s">
        <v>0</v>
      </c>
      <c r="B31" s="52">
        <f>B10+B17+B28</f>
        <v>157225</v>
      </c>
      <c r="C31" s="52">
        <f>C10+C17+C28</f>
        <v>19335</v>
      </c>
      <c r="D31" s="52">
        <f>D10+D17+D28</f>
        <v>34844</v>
      </c>
      <c r="F31" s="54">
        <f>SUM(C31:D31)</f>
        <v>54179</v>
      </c>
      <c r="G31" s="56" t="s">
        <v>54</v>
      </c>
    </row>
    <row r="32" ht="18.75">
      <c r="A32" s="47"/>
    </row>
    <row r="33" ht="18.75">
      <c r="A33" s="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CARELLI Marina</cp:lastModifiedBy>
  <cp:lastPrinted>2012-12-27T09:12:19Z</cp:lastPrinted>
  <dcterms:created xsi:type="dcterms:W3CDTF">2006-06-13T10:44:54Z</dcterms:created>
  <dcterms:modified xsi:type="dcterms:W3CDTF">2012-12-27T09:12:24Z</dcterms:modified>
  <cp:category/>
  <cp:version/>
  <cp:contentType/>
  <cp:contentStatus/>
</cp:coreProperties>
</file>