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15.3" sheetId="1" r:id="rId1"/>
  </sheets>
  <definedNames>
    <definedName name="_xlnm.Print_Area" localSheetId="0">'15.3'!$A$1:$K$29</definedName>
  </definedNames>
  <calcPr fullCalcOnLoad="1"/>
</workbook>
</file>

<file path=xl/sharedStrings.xml><?xml version="1.0" encoding="utf-8"?>
<sst xmlns="http://schemas.openxmlformats.org/spreadsheetml/2006/main" count="29" uniqueCount="21">
  <si>
    <t>AREE GEOGRAFICHE</t>
  </si>
  <si>
    <t>Importazioni</t>
  </si>
  <si>
    <t>Esportazioni</t>
  </si>
  <si>
    <t>EUROPA</t>
  </si>
  <si>
    <t>Unione europea 27</t>
  </si>
  <si>
    <t>AFRICA</t>
  </si>
  <si>
    <t>Africa settentrionale</t>
  </si>
  <si>
    <t>Altri paesi africani</t>
  </si>
  <si>
    <t>AMERICA</t>
  </si>
  <si>
    <t>America settentrionale</t>
  </si>
  <si>
    <t>America centro meridionale</t>
  </si>
  <si>
    <t>ASIA</t>
  </si>
  <si>
    <t>Medio Oriente</t>
  </si>
  <si>
    <t>Asia centrale</t>
  </si>
  <si>
    <t>Asia orientale</t>
  </si>
  <si>
    <t>OCEANIA E ALTRI TERRITORI</t>
  </si>
  <si>
    <t>MONDO</t>
  </si>
  <si>
    <r>
      <t>Fonte:</t>
    </r>
    <r>
      <rPr>
        <sz val="7"/>
        <rFont val="Arial"/>
        <family val="0"/>
      </rPr>
      <t xml:space="preserve"> Istat, dal sito internet http: //www.coeweb.istat.it </t>
    </r>
  </si>
  <si>
    <t xml:space="preserve"> Paesi europei non Ue</t>
  </si>
  <si>
    <t>(a) I dati totali possono non coincidere con la somma delle singole voci a causa degli arrotondamenti</t>
  </si>
  <si>
    <r>
      <t xml:space="preserve">Tavola 15.3 - Importazioni ed esportazioni </t>
    </r>
    <r>
      <rPr>
        <i/>
        <sz val="9"/>
        <rFont val="Arial"/>
        <family val="2"/>
      </rPr>
      <t>(migliaia di euro)</t>
    </r>
    <r>
      <rPr>
        <b/>
        <sz val="9"/>
        <rFont val="Arial"/>
        <family val="2"/>
      </rPr>
      <t xml:space="preserve"> per aree geografiche  - Valle d'Aosta - Anni 2006-2010 </t>
    </r>
    <r>
      <rPr>
        <i/>
        <sz val="9"/>
        <rFont val="Arial"/>
        <family val="2"/>
      </rPr>
      <t xml:space="preserve">(a) </t>
    </r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</si>
</sst>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#,##0.0"/>
    <numFmt numFmtId="191" formatCode="0.0"/>
    <numFmt numFmtId="192" formatCode="_-* #,##0.0_-;\-* #,##0.0_-;_-* &quot;-&quot;??_-;_-@_-"/>
    <numFmt numFmtId="193" formatCode="_-* #,##0.0_-;\-* #,##0.0_-;_-* &quot;-&quot;?_-;_-@_-"/>
  </numFmts>
  <fonts count="8">
    <font>
      <sz val="10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5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/>
    </xf>
    <xf numFmtId="190" fontId="5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Alignment="1">
      <alignment horizontal="right" wrapText="1"/>
    </xf>
    <xf numFmtId="3" fontId="5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Alignment="1">
      <alignment/>
    </xf>
    <xf numFmtId="190" fontId="4" fillId="2" borderId="0" xfId="0" applyNumberFormat="1" applyFont="1" applyFill="1" applyAlignment="1">
      <alignment horizontal="right" wrapText="1"/>
    </xf>
    <xf numFmtId="0" fontId="4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right" wrapText="1"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5" fillId="2" borderId="0" xfId="0" applyFont="1" applyFill="1" applyBorder="1" applyAlignment="1">
      <alignment horizontal="right" vertical="center" wrapText="1"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 horizontal="right" wrapText="1"/>
    </xf>
    <xf numFmtId="190" fontId="5" fillId="2" borderId="0" xfId="0" applyNumberFormat="1" applyFont="1" applyFill="1" applyBorder="1" applyAlignment="1">
      <alignment horizontal="right" wrapText="1"/>
    </xf>
    <xf numFmtId="191" fontId="5" fillId="2" borderId="0" xfId="0" applyNumberFormat="1" applyFont="1" applyFill="1" applyAlignment="1">
      <alignment horizontal="right" wrapText="1"/>
    </xf>
    <xf numFmtId="192" fontId="4" fillId="2" borderId="0" xfId="15" applyNumberFormat="1" applyFont="1" applyFill="1" applyAlignment="1">
      <alignment horizontal="right" wrapText="1"/>
    </xf>
    <xf numFmtId="192" fontId="5" fillId="2" borderId="0" xfId="15" applyNumberFormat="1" applyFont="1" applyFill="1" applyAlignment="1">
      <alignment horizontal="right" wrapText="1"/>
    </xf>
    <xf numFmtId="3" fontId="4" fillId="2" borderId="0" xfId="0" applyNumberFormat="1" applyFont="1" applyFill="1" applyAlignment="1">
      <alignment horizontal="right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191" fontId="5" fillId="2" borderId="0" xfId="15" applyNumberFormat="1" applyFont="1" applyFill="1" applyAlignment="1">
      <alignment horizontal="right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workbookViewId="0" topLeftCell="A1">
      <selection activeCell="N17" sqref="N17"/>
    </sheetView>
  </sheetViews>
  <sheetFormatPr defaultColWidth="9.140625" defaultRowHeight="12.75"/>
  <cols>
    <col min="1" max="1" width="21.28125" style="3" customWidth="1"/>
    <col min="2" max="11" width="9.28125" style="3" customWidth="1"/>
    <col min="12" max="12" width="13.421875" style="3" customWidth="1"/>
    <col min="13" max="13" width="14.28125" style="3" customWidth="1"/>
    <col min="14" max="14" width="11.28125" style="3" customWidth="1"/>
    <col min="15" max="16384" width="9.140625" style="3" customWidth="1"/>
  </cols>
  <sheetData>
    <row r="1" spans="1:6" ht="12.75">
      <c r="A1" s="1" t="s">
        <v>20</v>
      </c>
      <c r="B1" s="2"/>
      <c r="C1" s="2"/>
      <c r="D1" s="2"/>
      <c r="E1" s="2"/>
      <c r="F1" s="2"/>
    </row>
    <row r="2" spans="1:15" ht="12.75">
      <c r="A2" s="4"/>
      <c r="B2" s="5"/>
      <c r="C2" s="5"/>
      <c r="D2" s="5"/>
      <c r="E2" s="5"/>
      <c r="F2" s="5"/>
      <c r="G2" s="5"/>
      <c r="H2" s="5"/>
      <c r="I2" s="5"/>
      <c r="J2" s="6"/>
      <c r="K2" s="6"/>
      <c r="M2" s="6"/>
      <c r="N2" s="6"/>
      <c r="O2" s="6"/>
    </row>
    <row r="3" spans="1:15" ht="12.75" customHeight="1">
      <c r="A3" s="27" t="s">
        <v>0</v>
      </c>
      <c r="B3" s="32">
        <v>2006</v>
      </c>
      <c r="C3" s="32"/>
      <c r="D3" s="32">
        <v>2007</v>
      </c>
      <c r="E3" s="32"/>
      <c r="F3" s="32">
        <v>2008</v>
      </c>
      <c r="G3" s="32"/>
      <c r="H3" s="33">
        <v>2009</v>
      </c>
      <c r="I3" s="34"/>
      <c r="J3" s="33">
        <v>2010</v>
      </c>
      <c r="K3" s="34"/>
      <c r="L3" s="29"/>
      <c r="M3" s="30"/>
      <c r="N3" s="31"/>
      <c r="O3" s="31"/>
    </row>
    <row r="4" spans="1:15" ht="12.75" customHeight="1">
      <c r="A4" s="28"/>
      <c r="B4" s="7" t="s">
        <v>1</v>
      </c>
      <c r="C4" s="7" t="s">
        <v>2</v>
      </c>
      <c r="D4" s="7" t="s">
        <v>1</v>
      </c>
      <c r="E4" s="21" t="s">
        <v>2</v>
      </c>
      <c r="F4" s="7" t="s">
        <v>1</v>
      </c>
      <c r="G4" s="7" t="s">
        <v>2</v>
      </c>
      <c r="H4" s="7" t="s">
        <v>1</v>
      </c>
      <c r="I4" s="7" t="s">
        <v>2</v>
      </c>
      <c r="J4" s="7" t="s">
        <v>1</v>
      </c>
      <c r="K4" s="7" t="s">
        <v>2</v>
      </c>
      <c r="L4" s="20"/>
      <c r="M4" s="19"/>
      <c r="N4" s="8"/>
      <c r="O4" s="8"/>
    </row>
    <row r="5" spans="1:15" ht="12.75" customHeight="1">
      <c r="A5" s="9" t="s">
        <v>3</v>
      </c>
      <c r="B5" s="25">
        <v>308343.8</v>
      </c>
      <c r="C5" s="25">
        <v>495909.8</v>
      </c>
      <c r="D5" s="25">
        <v>435613.5</v>
      </c>
      <c r="E5" s="25">
        <v>740083.8</v>
      </c>
      <c r="F5" s="25">
        <v>319142.3</v>
      </c>
      <c r="G5" s="25">
        <v>584260.9</v>
      </c>
      <c r="H5" s="25">
        <f>SUM(H6:H7)</f>
        <v>192175.57799999998</v>
      </c>
      <c r="I5" s="25">
        <f>SUM(I6:I7)</f>
        <v>376902.77</v>
      </c>
      <c r="J5" s="25">
        <f>SUM(J6:J7)</f>
        <v>308519.935</v>
      </c>
      <c r="K5" s="25">
        <f>SUM(K6:K7)</f>
        <v>495766.965</v>
      </c>
      <c r="L5" s="23"/>
      <c r="M5" s="23"/>
      <c r="N5" s="22"/>
      <c r="O5" s="12"/>
    </row>
    <row r="6" spans="1:15" ht="12.75" customHeight="1">
      <c r="A6" s="9" t="s">
        <v>4</v>
      </c>
      <c r="B6" s="25">
        <v>232846.1</v>
      </c>
      <c r="C6" s="25">
        <v>330016.1</v>
      </c>
      <c r="D6" s="25">
        <v>337653</v>
      </c>
      <c r="E6" s="25">
        <v>555594.2</v>
      </c>
      <c r="F6" s="25">
        <v>260198.1</v>
      </c>
      <c r="G6" s="25">
        <v>408556.3</v>
      </c>
      <c r="H6" s="25">
        <f>164426895/1000</f>
        <v>164426.895</v>
      </c>
      <c r="I6" s="25">
        <f>260190921/1000</f>
        <v>260190.921</v>
      </c>
      <c r="J6" s="25">
        <f>281751108/1000</f>
        <v>281751.108</v>
      </c>
      <c r="K6" s="25">
        <f>341056781/1000</f>
        <v>341056.781</v>
      </c>
      <c r="L6" s="23"/>
      <c r="M6" s="23"/>
      <c r="N6" s="22"/>
      <c r="O6" s="12"/>
    </row>
    <row r="7" spans="1:15" ht="12.75" customHeight="1">
      <c r="A7" s="9" t="s">
        <v>18</v>
      </c>
      <c r="B7" s="25">
        <v>75497.7</v>
      </c>
      <c r="C7" s="25">
        <v>165893.7</v>
      </c>
      <c r="D7" s="25">
        <v>97960.5</v>
      </c>
      <c r="E7" s="25">
        <v>184489.6</v>
      </c>
      <c r="F7" s="25">
        <v>58944.2</v>
      </c>
      <c r="G7" s="25">
        <v>175704.5</v>
      </c>
      <c r="H7" s="25">
        <f>27748683/1000</f>
        <v>27748.683</v>
      </c>
      <c r="I7" s="25">
        <f>116711849/1000</f>
        <v>116711.849</v>
      </c>
      <c r="J7" s="25">
        <f>26768827/1000</f>
        <v>26768.827</v>
      </c>
      <c r="K7" s="25">
        <f>154710184/1000</f>
        <v>154710.184</v>
      </c>
      <c r="L7" s="23"/>
      <c r="M7" s="23"/>
      <c r="N7" s="22"/>
      <c r="O7" s="12"/>
    </row>
    <row r="8" spans="1:15" ht="12.75" customHeight="1">
      <c r="A8" s="9"/>
      <c r="B8" s="10"/>
      <c r="C8" s="10"/>
      <c r="D8" s="10"/>
      <c r="E8" s="10"/>
      <c r="F8" s="10"/>
      <c r="G8" s="10"/>
      <c r="H8" s="23"/>
      <c r="I8" s="23"/>
      <c r="J8" s="23"/>
      <c r="K8" s="10"/>
      <c r="L8" s="23"/>
      <c r="M8" s="23"/>
      <c r="N8" s="22"/>
      <c r="O8" s="12"/>
    </row>
    <row r="9" spans="1:15" ht="12.75" customHeight="1">
      <c r="A9" s="9" t="s">
        <v>5</v>
      </c>
      <c r="B9" s="25">
        <v>8657.5</v>
      </c>
      <c r="C9" s="25">
        <v>6859.9</v>
      </c>
      <c r="D9" s="25">
        <v>22040.4</v>
      </c>
      <c r="E9" s="25">
        <v>20558.8</v>
      </c>
      <c r="F9" s="25">
        <v>27383.9</v>
      </c>
      <c r="G9" s="25">
        <v>20468.4</v>
      </c>
      <c r="H9" s="25">
        <f>SUM(H10:H11)</f>
        <v>6384.487</v>
      </c>
      <c r="I9" s="25">
        <f>SUM(I10:I11)</f>
        <v>9884.417</v>
      </c>
      <c r="J9" s="25">
        <f>SUM(J10:J11)</f>
        <v>12396.664</v>
      </c>
      <c r="K9" s="25">
        <f>SUM(K10:K11)</f>
        <v>5619.138</v>
      </c>
      <c r="L9" s="23"/>
      <c r="M9" s="23"/>
      <c r="N9" s="22"/>
      <c r="O9" s="12"/>
    </row>
    <row r="10" spans="1:15" ht="12.75" customHeight="1">
      <c r="A10" s="9" t="s">
        <v>6</v>
      </c>
      <c r="B10" s="25">
        <v>131.9</v>
      </c>
      <c r="C10" s="25">
        <v>3528.2</v>
      </c>
      <c r="D10" s="25">
        <v>47</v>
      </c>
      <c r="E10" s="25">
        <v>5497.8</v>
      </c>
      <c r="F10" s="25">
        <v>11.9</v>
      </c>
      <c r="G10" s="25">
        <v>9449.1</v>
      </c>
      <c r="H10" s="25">
        <f>25129/1000</f>
        <v>25.129</v>
      </c>
      <c r="I10" s="25">
        <f>3706516/1000</f>
        <v>3706.516</v>
      </c>
      <c r="J10" s="25">
        <f>81922/1000</f>
        <v>81.922</v>
      </c>
      <c r="K10" s="25">
        <f>798749/1000</f>
        <v>798.749</v>
      </c>
      <c r="L10" s="23"/>
      <c r="M10" s="23"/>
      <c r="N10" s="22"/>
      <c r="O10" s="12"/>
    </row>
    <row r="11" spans="1:15" ht="12.75" customHeight="1">
      <c r="A11" s="9" t="s">
        <v>7</v>
      </c>
      <c r="B11" s="25">
        <v>8525.6</v>
      </c>
      <c r="C11" s="25">
        <v>3331.6</v>
      </c>
      <c r="D11" s="25">
        <v>21993.3</v>
      </c>
      <c r="E11" s="25">
        <v>15061.1</v>
      </c>
      <c r="F11" s="25">
        <v>27372</v>
      </c>
      <c r="G11" s="25">
        <v>11019.3</v>
      </c>
      <c r="H11" s="25">
        <f>6359358/1000</f>
        <v>6359.358</v>
      </c>
      <c r="I11" s="25">
        <f>6177901/1000</f>
        <v>6177.901</v>
      </c>
      <c r="J11" s="25">
        <f>12314742/1000</f>
        <v>12314.742</v>
      </c>
      <c r="K11" s="25">
        <f>4820389/1000</f>
        <v>4820.389</v>
      </c>
      <c r="L11" s="23"/>
      <c r="M11" s="23"/>
      <c r="N11" s="22"/>
      <c r="O11" s="12"/>
    </row>
    <row r="12" spans="1:15" ht="12.75" customHeight="1">
      <c r="A12" s="9"/>
      <c r="B12" s="10"/>
      <c r="C12" s="10"/>
      <c r="D12" s="10"/>
      <c r="E12" s="10"/>
      <c r="F12" s="10"/>
      <c r="G12" s="10"/>
      <c r="H12" s="23"/>
      <c r="I12" s="23"/>
      <c r="J12" s="23"/>
      <c r="K12" s="10"/>
      <c r="L12" s="23"/>
      <c r="M12" s="23"/>
      <c r="N12" s="22"/>
      <c r="O12" s="12"/>
    </row>
    <row r="13" spans="1:15" ht="12.75" customHeight="1">
      <c r="A13" s="9" t="s">
        <v>8</v>
      </c>
      <c r="B13" s="25">
        <v>38869.9</v>
      </c>
      <c r="C13" s="25">
        <v>41841.5</v>
      </c>
      <c r="D13" s="25">
        <v>36619.9</v>
      </c>
      <c r="E13" s="25">
        <v>60155.5</v>
      </c>
      <c r="F13" s="25">
        <v>22716.9</v>
      </c>
      <c r="G13" s="25">
        <v>66201.7</v>
      </c>
      <c r="H13" s="25">
        <f>SUM(H14:H15)</f>
        <v>14625.636999999999</v>
      </c>
      <c r="I13" s="25">
        <f>SUM(I14:I15)</f>
        <v>33235.294</v>
      </c>
      <c r="J13" s="25">
        <f>SUM(J14:J15)</f>
        <v>11821.096</v>
      </c>
      <c r="K13" s="25">
        <f>SUM(K14:K15)</f>
        <v>70366.664</v>
      </c>
      <c r="L13" s="23"/>
      <c r="M13" s="23"/>
      <c r="N13" s="22"/>
      <c r="O13" s="12"/>
    </row>
    <row r="14" spans="1:15" ht="12.75" customHeight="1">
      <c r="A14" s="9" t="s">
        <v>9</v>
      </c>
      <c r="B14" s="25">
        <v>2969.3</v>
      </c>
      <c r="C14" s="25">
        <v>14283.5</v>
      </c>
      <c r="D14" s="25">
        <v>2219.4</v>
      </c>
      <c r="E14" s="25">
        <v>16373.9</v>
      </c>
      <c r="F14" s="25">
        <v>1575.6</v>
      </c>
      <c r="G14" s="25">
        <v>14807.2</v>
      </c>
      <c r="H14" s="25">
        <f>7802255/1000</f>
        <v>7802.255</v>
      </c>
      <c r="I14" s="25">
        <f>9965292/1000</f>
        <v>9965.292</v>
      </c>
      <c r="J14" s="25">
        <f>1694346/1000</f>
        <v>1694.346</v>
      </c>
      <c r="K14" s="25">
        <f>16212669/1000</f>
        <v>16212.669</v>
      </c>
      <c r="L14" s="23"/>
      <c r="M14" s="23"/>
      <c r="N14" s="22"/>
      <c r="O14" s="12"/>
    </row>
    <row r="15" spans="1:15" ht="12.75" customHeight="1">
      <c r="A15" s="9" t="s">
        <v>10</v>
      </c>
      <c r="B15" s="25">
        <v>35900.5</v>
      </c>
      <c r="C15" s="25">
        <v>27558</v>
      </c>
      <c r="D15" s="25">
        <v>34400.5</v>
      </c>
      <c r="E15" s="25">
        <v>43781.5</v>
      </c>
      <c r="F15" s="25">
        <v>21141.3</v>
      </c>
      <c r="G15" s="25">
        <v>51394.6</v>
      </c>
      <c r="H15" s="25">
        <f>6823382/1000</f>
        <v>6823.382</v>
      </c>
      <c r="I15" s="25">
        <f>23270002/1000</f>
        <v>23270.002</v>
      </c>
      <c r="J15" s="25">
        <f>10126750/1000</f>
        <v>10126.75</v>
      </c>
      <c r="K15" s="25">
        <f>54153995/1000</f>
        <v>54153.995</v>
      </c>
      <c r="L15" s="23"/>
      <c r="M15" s="23"/>
      <c r="N15" s="22"/>
      <c r="O15" s="12"/>
    </row>
    <row r="16" spans="1:15" ht="12.75" customHeight="1">
      <c r="A16" s="9"/>
      <c r="B16" s="10"/>
      <c r="C16" s="10"/>
      <c r="D16" s="10"/>
      <c r="E16" s="10"/>
      <c r="F16" s="10"/>
      <c r="G16" s="10"/>
      <c r="H16" s="23"/>
      <c r="I16" s="23"/>
      <c r="J16" s="23"/>
      <c r="K16" s="10"/>
      <c r="L16" s="23"/>
      <c r="M16" s="23"/>
      <c r="N16" s="22"/>
      <c r="O16" s="12"/>
    </row>
    <row r="17" spans="1:15" ht="12.75" customHeight="1">
      <c r="A17" s="9" t="s">
        <v>11</v>
      </c>
      <c r="B17" s="25">
        <v>39706.8</v>
      </c>
      <c r="C17" s="25">
        <v>43959.6</v>
      </c>
      <c r="D17" s="25">
        <v>35594.8</v>
      </c>
      <c r="E17" s="25">
        <v>54126.9</v>
      </c>
      <c r="F17" s="25">
        <v>35375.2</v>
      </c>
      <c r="G17" s="25">
        <v>45574.4</v>
      </c>
      <c r="H17" s="25">
        <f>SUM(H18:H20)</f>
        <v>27787.854</v>
      </c>
      <c r="I17" s="25">
        <f>SUM(I18:I20)</f>
        <v>35610.119</v>
      </c>
      <c r="J17" s="25">
        <f>SUM(J18:J20)</f>
        <v>39409.685</v>
      </c>
      <c r="K17" s="25">
        <f>SUM(K18:K20)</f>
        <v>48761.954000000005</v>
      </c>
      <c r="L17" s="23"/>
      <c r="M17" s="23"/>
      <c r="N17" s="22"/>
      <c r="O17" s="12"/>
    </row>
    <row r="18" spans="1:15" ht="12.75" customHeight="1">
      <c r="A18" s="9" t="s">
        <v>12</v>
      </c>
      <c r="B18" s="25">
        <v>4732.1</v>
      </c>
      <c r="C18" s="25">
        <v>1123.2</v>
      </c>
      <c r="D18" s="25">
        <v>4757.3</v>
      </c>
      <c r="E18" s="25">
        <v>1918.1</v>
      </c>
      <c r="F18" s="25">
        <v>3230.3</v>
      </c>
      <c r="G18" s="25">
        <v>2359.3</v>
      </c>
      <c r="H18" s="25">
        <f>476740/1000</f>
        <v>476.74</v>
      </c>
      <c r="I18" s="25">
        <f>1344267/1000</f>
        <v>1344.267</v>
      </c>
      <c r="J18" s="25">
        <f>781276/1000</f>
        <v>781.276</v>
      </c>
      <c r="K18" s="25">
        <f>3831383/1000</f>
        <v>3831.383</v>
      </c>
      <c r="L18" s="23"/>
      <c r="M18" s="23"/>
      <c r="N18" s="22"/>
      <c r="O18" s="12"/>
    </row>
    <row r="19" spans="1:15" ht="12.75" customHeight="1">
      <c r="A19" s="9" t="s">
        <v>13</v>
      </c>
      <c r="B19" s="25">
        <v>13725.4</v>
      </c>
      <c r="C19" s="25">
        <v>1806.6</v>
      </c>
      <c r="D19" s="25">
        <v>153.1</v>
      </c>
      <c r="E19" s="25">
        <v>12447.2</v>
      </c>
      <c r="F19" s="25">
        <v>554.3</v>
      </c>
      <c r="G19" s="25">
        <v>2523.9</v>
      </c>
      <c r="H19" s="25">
        <f>2102112/1000</f>
        <v>2102.112</v>
      </c>
      <c r="I19" s="25">
        <f>2502735/1000</f>
        <v>2502.735</v>
      </c>
      <c r="J19" s="25">
        <f>3442121/1000</f>
        <v>3442.121</v>
      </c>
      <c r="K19" s="25">
        <f>6267697/1000</f>
        <v>6267.697</v>
      </c>
      <c r="L19" s="23"/>
      <c r="M19" s="23"/>
      <c r="N19" s="22"/>
      <c r="O19" s="12"/>
    </row>
    <row r="20" spans="1:15" ht="12.75" customHeight="1">
      <c r="A20" s="9" t="s">
        <v>14</v>
      </c>
      <c r="B20" s="25">
        <v>21249.3</v>
      </c>
      <c r="C20" s="25">
        <v>41029.9</v>
      </c>
      <c r="D20" s="25">
        <v>30684.3</v>
      </c>
      <c r="E20" s="25">
        <v>39761.6</v>
      </c>
      <c r="F20" s="25">
        <v>31590.5</v>
      </c>
      <c r="G20" s="25">
        <v>40691.2</v>
      </c>
      <c r="H20" s="25">
        <f>25209002/1000</f>
        <v>25209.002</v>
      </c>
      <c r="I20" s="25">
        <f>31763117/1000</f>
        <v>31763.117</v>
      </c>
      <c r="J20" s="25">
        <f>35186288/1000</f>
        <v>35186.288</v>
      </c>
      <c r="K20" s="25">
        <f>38662874/1000</f>
        <v>38662.874</v>
      </c>
      <c r="L20" s="23"/>
      <c r="M20" s="23"/>
      <c r="N20" s="22"/>
      <c r="O20" s="12"/>
    </row>
    <row r="21" spans="1:15" ht="12.75" customHeight="1">
      <c r="A21" s="9"/>
      <c r="B21" s="10"/>
      <c r="C21" s="10"/>
      <c r="D21" s="10"/>
      <c r="E21" s="10"/>
      <c r="F21" s="10"/>
      <c r="G21" s="10"/>
      <c r="H21" s="23"/>
      <c r="I21" s="23"/>
      <c r="J21" s="23"/>
      <c r="K21" s="10"/>
      <c r="L21" s="23"/>
      <c r="M21" s="23"/>
      <c r="N21" s="22"/>
      <c r="O21" s="12"/>
    </row>
    <row r="22" spans="1:15" ht="12.75" customHeight="1">
      <c r="A22" s="9" t="s">
        <v>15</v>
      </c>
      <c r="B22" s="25">
        <v>5021.9</v>
      </c>
      <c r="C22" s="25">
        <v>444</v>
      </c>
      <c r="D22" s="25">
        <v>8935.7</v>
      </c>
      <c r="E22" s="25">
        <v>601.3</v>
      </c>
      <c r="F22" s="25">
        <v>4898.5</v>
      </c>
      <c r="G22" s="25">
        <v>531.6</v>
      </c>
      <c r="H22" s="35">
        <v>0</v>
      </c>
      <c r="I22" s="25">
        <f>399297/1000</f>
        <v>399.297</v>
      </c>
      <c r="J22" s="35">
        <v>0</v>
      </c>
      <c r="K22" s="25">
        <f>772845/1000</f>
        <v>772.845</v>
      </c>
      <c r="L22" s="23"/>
      <c r="M22" s="23"/>
      <c r="N22" s="22"/>
      <c r="O22" s="12"/>
    </row>
    <row r="23" spans="1:15" ht="12.75" customHeight="1">
      <c r="A23" s="9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23"/>
      <c r="M23" s="23"/>
      <c r="N23" s="22"/>
      <c r="O23" s="12"/>
    </row>
    <row r="24" spans="1:15" ht="12.75" customHeight="1">
      <c r="A24" s="13" t="s">
        <v>16</v>
      </c>
      <c r="B24" s="24">
        <v>400599.9</v>
      </c>
      <c r="C24" s="24">
        <v>589014.8</v>
      </c>
      <c r="D24" s="24">
        <v>538804.2</v>
      </c>
      <c r="E24" s="24">
        <v>875526.3</v>
      </c>
      <c r="F24" s="24">
        <v>409516.7</v>
      </c>
      <c r="G24" s="24">
        <v>717037.1</v>
      </c>
      <c r="H24" s="24">
        <f>H5+H9+H13+H17+H22</f>
        <v>240973.55599999995</v>
      </c>
      <c r="I24" s="24">
        <f>I5+I9+I13+I17+I22</f>
        <v>456031.89700000006</v>
      </c>
      <c r="J24" s="24">
        <f>J5+J9+J13+J17+J22</f>
        <v>372147.38</v>
      </c>
      <c r="K24" s="24">
        <f>K5+K9+K13+K17+K22</f>
        <v>621287.566</v>
      </c>
      <c r="L24" s="23"/>
      <c r="M24" s="23"/>
      <c r="N24" s="22"/>
      <c r="O24" s="12"/>
    </row>
    <row r="25" spans="1:15" ht="12.75" customHeight="1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M25" s="15"/>
      <c r="N25" s="11"/>
      <c r="O25" s="11"/>
    </row>
    <row r="26" ht="12.75" customHeight="1">
      <c r="A26" s="15"/>
    </row>
    <row r="27" spans="1:2" ht="12.75">
      <c r="A27" s="17" t="s">
        <v>17</v>
      </c>
      <c r="B27" s="18"/>
    </row>
    <row r="28" spans="1:8" ht="12.75">
      <c r="A28" s="18" t="s">
        <v>19</v>
      </c>
      <c r="B28" s="18"/>
      <c r="C28" s="18"/>
      <c r="D28" s="18"/>
      <c r="E28" s="18"/>
      <c r="F28" s="18"/>
      <c r="G28" s="18"/>
      <c r="H28" s="18"/>
    </row>
    <row r="30" spans="1:2" ht="12.75">
      <c r="A30" s="29"/>
      <c r="B30" s="30"/>
    </row>
    <row r="31" spans="1:2" ht="12.75">
      <c r="A31" s="19"/>
      <c r="B31" s="19"/>
    </row>
    <row r="32" spans="1:6" ht="12.75">
      <c r="A32" s="14"/>
      <c r="B32" s="14"/>
      <c r="C32" s="14"/>
      <c r="D32" s="14"/>
      <c r="E32" s="14"/>
      <c r="F32" s="14"/>
    </row>
    <row r="33" spans="1:2" ht="12.75">
      <c r="A33" s="14"/>
      <c r="B33" s="14"/>
    </row>
    <row r="34" spans="1:2" ht="12.75">
      <c r="A34" s="24"/>
      <c r="B34" s="24"/>
    </row>
    <row r="35" spans="1:2" ht="12.75">
      <c r="A35" s="25"/>
      <c r="B35" s="25"/>
    </row>
    <row r="36" spans="1:2" ht="12.75">
      <c r="A36" s="24"/>
      <c r="B36" s="24"/>
    </row>
    <row r="37" spans="1:2" ht="12.75">
      <c r="A37" s="24"/>
      <c r="B37" s="24"/>
    </row>
    <row r="38" spans="1:2" ht="12.75">
      <c r="A38" s="25"/>
      <c r="B38" s="25"/>
    </row>
    <row r="39" spans="1:2" ht="12.75">
      <c r="A39" s="25"/>
      <c r="B39" s="25"/>
    </row>
    <row r="40" spans="1:2" ht="12.75">
      <c r="A40" s="25"/>
      <c r="B40" s="25"/>
    </row>
    <row r="41" spans="1:2" ht="12.75">
      <c r="A41" s="25"/>
      <c r="B41" s="25"/>
    </row>
    <row r="42" spans="1:2" ht="12.75">
      <c r="A42" s="25"/>
      <c r="B42" s="25"/>
    </row>
    <row r="43" spans="1:2" ht="12.75">
      <c r="A43" s="25"/>
      <c r="B43" s="25"/>
    </row>
    <row r="44" spans="1:2" ht="12.75">
      <c r="A44" s="25"/>
      <c r="B44" s="25"/>
    </row>
    <row r="45" spans="1:2" ht="12.75">
      <c r="A45" s="25"/>
      <c r="B45" s="25"/>
    </row>
    <row r="46" spans="1:2" ht="12.75">
      <c r="A46" s="25"/>
      <c r="B46" s="25"/>
    </row>
    <row r="47" spans="1:2" ht="12.75">
      <c r="A47" s="25"/>
      <c r="B47" s="25"/>
    </row>
    <row r="48" spans="1:2" ht="12.75">
      <c r="A48" s="25"/>
      <c r="B48" s="25"/>
    </row>
    <row r="49" spans="1:2" ht="12.75">
      <c r="A49" s="25"/>
      <c r="B49" s="25"/>
    </row>
    <row r="50" spans="1:2" ht="12.75">
      <c r="A50" s="25"/>
      <c r="B50" s="25"/>
    </row>
    <row r="51" spans="1:2" ht="12.75">
      <c r="A51" s="24"/>
      <c r="B51" s="24"/>
    </row>
    <row r="59" ht="12.75">
      <c r="A59" s="6"/>
    </row>
    <row r="60" spans="1:2" ht="12.75">
      <c r="A60" s="19"/>
      <c r="B60" s="19"/>
    </row>
    <row r="61" spans="1:2" ht="12.75">
      <c r="A61" s="11"/>
      <c r="B61" s="11"/>
    </row>
    <row r="62" spans="1:2" ht="12.75">
      <c r="A62" s="11"/>
      <c r="B62" s="11"/>
    </row>
    <row r="63" spans="1:2" ht="12.75">
      <c r="A63" s="11"/>
      <c r="B63" s="11"/>
    </row>
    <row r="64" spans="1:2" ht="12.75">
      <c r="A64" s="11"/>
      <c r="B64" s="11"/>
    </row>
    <row r="65" spans="1:2" ht="12.75">
      <c r="A65" s="11"/>
      <c r="B65" s="11"/>
    </row>
    <row r="66" spans="1:2" ht="12.75">
      <c r="A66" s="11"/>
      <c r="B66" s="11"/>
    </row>
    <row r="67" spans="1:2" ht="12.75">
      <c r="A67" s="11"/>
      <c r="B67" s="11"/>
    </row>
    <row r="68" spans="1:2" ht="12.75">
      <c r="A68" s="11"/>
      <c r="B68" s="11"/>
    </row>
    <row r="69" spans="1:2" ht="12.75">
      <c r="A69" s="11"/>
      <c r="B69" s="11"/>
    </row>
    <row r="70" spans="1:2" ht="12.75">
      <c r="A70" s="11"/>
      <c r="B70" s="11"/>
    </row>
    <row r="71" spans="1:2" ht="12.75">
      <c r="A71" s="11"/>
      <c r="B71" s="11"/>
    </row>
    <row r="72" spans="1:2" ht="12.75">
      <c r="A72" s="11"/>
      <c r="B72" s="11"/>
    </row>
    <row r="73" spans="1:2" ht="12.75">
      <c r="A73" s="11"/>
      <c r="B73" s="11"/>
    </row>
    <row r="74" spans="1:2" ht="12.75">
      <c r="A74" s="11"/>
      <c r="B74" s="11"/>
    </row>
    <row r="75" spans="1:2" ht="12.75">
      <c r="A75" s="11"/>
      <c r="B75" s="11"/>
    </row>
    <row r="76" spans="1:2" ht="12.75">
      <c r="A76" s="11"/>
      <c r="B76" s="11"/>
    </row>
    <row r="77" spans="1:2" ht="12.75">
      <c r="A77" s="11"/>
      <c r="B77" s="11"/>
    </row>
    <row r="78" spans="1:2" ht="12.75">
      <c r="A78" s="16"/>
      <c r="B78" s="11"/>
    </row>
    <row r="79" spans="1:2" ht="12.75">
      <c r="A79" s="11"/>
      <c r="B79" s="11"/>
    </row>
    <row r="80" spans="1:2" ht="12.75">
      <c r="A80" s="26"/>
      <c r="B80" s="26"/>
    </row>
  </sheetData>
  <mergeCells count="9">
    <mergeCell ref="A3:A4"/>
    <mergeCell ref="A30:B30"/>
    <mergeCell ref="N3:O3"/>
    <mergeCell ref="L3:M3"/>
    <mergeCell ref="B3:C3"/>
    <mergeCell ref="D3:E3"/>
    <mergeCell ref="F3:G3"/>
    <mergeCell ref="H3:I3"/>
    <mergeCell ref="J3:K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BFontana</cp:lastModifiedBy>
  <cp:lastPrinted>2011-08-04T12:41:40Z</cp:lastPrinted>
  <dcterms:created xsi:type="dcterms:W3CDTF">1996-11-05T10:16:36Z</dcterms:created>
  <dcterms:modified xsi:type="dcterms:W3CDTF">2011-08-04T12:41:56Z</dcterms:modified>
  <cp:category/>
  <cp:version/>
  <cp:contentType/>
  <cp:contentStatus/>
</cp:coreProperties>
</file>