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45" windowWidth="14400" windowHeight="12780" firstSheet="1" activeTab="1"/>
  </bookViews>
  <sheets>
    <sheet name="preventivo pubblico" sheetId="11" state="hidden" r:id="rId1"/>
    <sheet name="Preventivo costo intervento" sheetId="8" r:id="rId2"/>
    <sheet name="quadro economico" sheetId="5" r:id="rId3"/>
    <sheet name="Costi" sheetId="10" r:id="rId4"/>
  </sheets>
  <definedNames>
    <definedName name="vfd">#REF!</definedName>
  </definedNames>
  <calcPr calcId="145621"/>
</workbook>
</file>

<file path=xl/calcChain.xml><?xml version="1.0" encoding="utf-8"?>
<calcChain xmlns="http://schemas.openxmlformats.org/spreadsheetml/2006/main">
  <c r="I19" i="5" l="1"/>
  <c r="F15" i="10" l="1"/>
  <c r="K21" i="5" l="1"/>
  <c r="J21" i="5"/>
  <c r="I20" i="5"/>
  <c r="L13" i="5"/>
  <c r="L11" i="5"/>
  <c r="L10" i="5"/>
  <c r="L5" i="5"/>
  <c r="L4" i="5"/>
  <c r="G39" i="8" l="1"/>
  <c r="G32" i="8"/>
  <c r="G31" i="8"/>
  <c r="I31" i="8" s="1"/>
  <c r="J31" i="8" s="1"/>
  <c r="G30" i="8"/>
  <c r="I30" i="8" s="1"/>
  <c r="J30" i="8" s="1"/>
  <c r="G29" i="8"/>
  <c r="I29" i="8" s="1"/>
  <c r="J29" i="8" s="1"/>
  <c r="G12" i="8"/>
  <c r="G23" i="8" s="1"/>
  <c r="G38" i="8" s="1"/>
  <c r="G40" i="11"/>
  <c r="G33" i="11"/>
  <c r="G32" i="11"/>
  <c r="I32" i="11" s="1"/>
  <c r="J32" i="11" s="1"/>
  <c r="G31" i="11"/>
  <c r="I31" i="11" s="1"/>
  <c r="J31" i="11" s="1"/>
  <c r="G30" i="11"/>
  <c r="I30" i="11" s="1"/>
  <c r="J30" i="11" s="1"/>
  <c r="G13" i="11"/>
  <c r="G24" i="11" s="1"/>
  <c r="C19" i="10"/>
  <c r="E19" i="10" s="1"/>
  <c r="C18" i="10"/>
  <c r="E18" i="10" s="1"/>
  <c r="C17" i="10"/>
  <c r="E17" i="10" s="1"/>
  <c r="C16" i="10"/>
  <c r="E16" i="10" s="1"/>
  <c r="C15" i="10"/>
  <c r="E15" i="10" s="1"/>
  <c r="E13" i="10"/>
  <c r="D13" i="10"/>
  <c r="H40" i="11" l="1"/>
  <c r="K40" i="11" s="1"/>
  <c r="L40" i="11" s="1"/>
  <c r="H33" i="11"/>
  <c r="K33" i="11" s="1"/>
  <c r="L33" i="11" s="1"/>
  <c r="H32" i="11"/>
  <c r="K32" i="11" s="1"/>
  <c r="L32" i="11" s="1"/>
  <c r="H30" i="11"/>
  <c r="K30" i="11" s="1"/>
  <c r="L30" i="11" s="1"/>
  <c r="I38" i="8"/>
  <c r="J38" i="8" s="1"/>
  <c r="H38" i="8"/>
  <c r="G27" i="8"/>
  <c r="H29" i="8"/>
  <c r="K29" i="8" s="1"/>
  <c r="L29" i="8" s="1"/>
  <c r="H31" i="8"/>
  <c r="K31" i="8" s="1"/>
  <c r="L31" i="8" s="1"/>
  <c r="I23" i="8"/>
  <c r="J23" i="8" s="1"/>
  <c r="G24" i="8"/>
  <c r="G25" i="8"/>
  <c r="G39" i="11"/>
  <c r="G28" i="11"/>
  <c r="G26" i="11"/>
  <c r="G25" i="11"/>
  <c r="I24" i="11"/>
  <c r="J24" i="11" s="1"/>
  <c r="D15" i="10"/>
  <c r="D16" i="10"/>
  <c r="F16" i="10" s="1"/>
  <c r="C24" i="10" s="1"/>
  <c r="D17" i="10"/>
  <c r="F17" i="10" s="1"/>
  <c r="D18" i="10"/>
  <c r="F18" i="10" s="1"/>
  <c r="D19" i="10"/>
  <c r="F19" i="10" s="1"/>
  <c r="H24" i="11" l="1"/>
  <c r="K24" i="11" s="1"/>
  <c r="L24" i="11" s="1"/>
  <c r="H30" i="8"/>
  <c r="K30" i="8" s="1"/>
  <c r="L30" i="8" s="1"/>
  <c r="H23" i="8"/>
  <c r="K23" i="8" s="1"/>
  <c r="H31" i="11"/>
  <c r="K31" i="11" s="1"/>
  <c r="L31" i="11" s="1"/>
  <c r="H32" i="8"/>
  <c r="K32" i="8" s="1"/>
  <c r="L32" i="8" s="1"/>
  <c r="H39" i="8"/>
  <c r="K39" i="8" s="1"/>
  <c r="L39" i="8" s="1"/>
  <c r="H24" i="8"/>
  <c r="I24" i="8"/>
  <c r="J24" i="8" s="1"/>
  <c r="G26" i="8"/>
  <c r="H26" i="8" s="1"/>
  <c r="K26" i="8" s="1"/>
  <c r="L26" i="8" s="1"/>
  <c r="H25" i="8"/>
  <c r="I25" i="8"/>
  <c r="J25" i="8" s="1"/>
  <c r="I27" i="8"/>
  <c r="J27" i="8" s="1"/>
  <c r="H27" i="8"/>
  <c r="K38" i="8"/>
  <c r="L38" i="8" s="1"/>
  <c r="I25" i="11"/>
  <c r="J25" i="11" s="1"/>
  <c r="H25" i="11"/>
  <c r="G27" i="11"/>
  <c r="H27" i="11" s="1"/>
  <c r="K27" i="11" s="1"/>
  <c r="L27" i="11" s="1"/>
  <c r="I39" i="11"/>
  <c r="J39" i="11" s="1"/>
  <c r="H39" i="11"/>
  <c r="I26" i="11"/>
  <c r="J26" i="11" s="1"/>
  <c r="H26" i="11"/>
  <c r="I28" i="11"/>
  <c r="J28" i="11" s="1"/>
  <c r="H28" i="11"/>
  <c r="K19" i="5"/>
  <c r="K14" i="5"/>
  <c r="K24" i="5" s="1"/>
  <c r="J14" i="5"/>
  <c r="J24" i="5" s="1"/>
  <c r="I14" i="5"/>
  <c r="I24" i="5" s="1"/>
  <c r="L12" i="5"/>
  <c r="K6" i="5"/>
  <c r="L14" i="5" l="1"/>
  <c r="K22" i="5"/>
  <c r="K28" i="11"/>
  <c r="L28" i="11" s="1"/>
  <c r="K26" i="11"/>
  <c r="L26" i="11" s="1"/>
  <c r="K39" i="11"/>
  <c r="L39" i="11" s="1"/>
  <c r="K24" i="8"/>
  <c r="L24" i="8" s="1"/>
  <c r="K27" i="8"/>
  <c r="L27" i="8" s="1"/>
  <c r="L23" i="8"/>
  <c r="K25" i="8"/>
  <c r="L25" i="8" s="1"/>
  <c r="K25" i="11"/>
  <c r="L24" i="5"/>
  <c r="K26" i="5" l="1"/>
  <c r="K38" i="5" s="1"/>
  <c r="K33" i="5"/>
  <c r="L33" i="5" s="1"/>
  <c r="L34" i="8"/>
  <c r="L41" i="8" s="1"/>
  <c r="D47" i="8" s="1"/>
  <c r="K34" i="8"/>
  <c r="K41" i="8" s="1"/>
  <c r="L25" i="11"/>
  <c r="L35" i="11" s="1"/>
  <c r="K35" i="11"/>
  <c r="K42" i="11" s="1"/>
  <c r="L42" i="11" l="1"/>
  <c r="D48" i="11" l="1"/>
  <c r="L20" i="5"/>
  <c r="L21" i="5" l="1"/>
  <c r="J19" i="5" l="1"/>
  <c r="J6" i="5" l="1"/>
  <c r="I22" i="5" l="1"/>
  <c r="I6" i="5"/>
  <c r="L6" i="5" s="1"/>
  <c r="J22" i="5"/>
  <c r="I35" i="5" l="1"/>
  <c r="L19" i="5"/>
  <c r="I26" i="5"/>
  <c r="J35" i="5"/>
  <c r="J26" i="5"/>
  <c r="J38" i="5" l="1"/>
  <c r="I38" i="5"/>
  <c r="L22" i="5"/>
  <c r="L26" i="5" s="1"/>
  <c r="L35" i="5"/>
  <c r="L38" i="5" l="1"/>
</calcChain>
</file>

<file path=xl/comments1.xml><?xml version="1.0" encoding="utf-8"?>
<comments xmlns="http://schemas.openxmlformats.org/spreadsheetml/2006/main">
  <authors>
    <author>ldovigo</author>
    <author>Regione Autonoma Valle d'Aosta</author>
    <author>nveticoz</author>
  </authors>
  <commentList>
    <comment ref="C13" authorId="0">
      <text>
        <r>
          <rPr>
            <sz val="9"/>
            <color indexed="81"/>
            <rFont val="Tahoma"/>
            <family val="2"/>
          </rPr>
          <t xml:space="preserve">INSERIRE NOMINATIVO
</t>
        </r>
      </text>
    </comment>
    <comment ref="F13" authorId="1">
      <text>
        <r>
          <rPr>
            <b/>
            <sz val="8"/>
            <color indexed="81"/>
            <rFont val="Tahoma"/>
            <family val="2"/>
          </rPr>
          <t xml:space="preserve">Il tempo di allestimento comprende:
1.Taglio pianta
2.Intestazione
3.Sramatura
</t>
        </r>
        <r>
          <rPr>
            <sz val="8"/>
            <color indexed="81"/>
            <rFont val="Tahoma"/>
            <family val="2"/>
          </rPr>
          <t xml:space="preserve">
</t>
        </r>
      </text>
    </comment>
    <comment ref="C14" authorId="0">
      <text>
        <r>
          <rPr>
            <sz val="9"/>
            <color indexed="81"/>
            <rFont val="Tahoma"/>
            <family val="2"/>
          </rPr>
          <t>INSERIRE IL/I COMUNE/I IN CUI E' PREVISTO L'INVERVENTO</t>
        </r>
      </text>
    </comment>
    <comment ref="C15" authorId="0">
      <text>
        <r>
          <rPr>
            <sz val="9"/>
            <color indexed="81"/>
            <rFont val="Tahoma"/>
            <family val="2"/>
          </rPr>
          <t xml:space="preserve">INSERIRE IL TOPONIMO DELLA LOCALITA' DI INTERVENTO </t>
        </r>
      </text>
    </comment>
    <comment ref="C16" authorId="0">
      <text>
        <r>
          <rPr>
            <sz val="9"/>
            <color indexed="81"/>
            <rFont val="Tahoma"/>
            <family val="2"/>
          </rPr>
          <t>INSERIRE IL NOME DELLA STAZIONE FORESTALE GIURIDISDIZIONALMENTE COMPETENTE</t>
        </r>
      </text>
    </comment>
    <comment ref="C18" authorId="0">
      <text>
        <r>
          <rPr>
            <sz val="9"/>
            <color indexed="81"/>
            <rFont val="Tahoma"/>
            <family val="2"/>
          </rPr>
          <t>INSERIRE NOMINATIVO</t>
        </r>
      </text>
    </comment>
    <comment ref="D21" authorId="0">
      <text>
        <r>
          <rPr>
            <sz val="9"/>
            <color indexed="81"/>
            <rFont val="Tahoma"/>
            <family val="2"/>
          </rPr>
          <t>INSERIRE LA SUPERFICIE DELL'AREA DI INTERVENTO</t>
        </r>
      </text>
    </comment>
    <comment ref="D22" authorId="0">
      <text>
        <r>
          <rPr>
            <sz val="9"/>
            <color indexed="81"/>
            <rFont val="Tahoma"/>
            <family val="2"/>
          </rPr>
          <t xml:space="preserve">INSERIRE IL VALORE MEDIO DELLA PROVVIGIONE RIFERITA ALL'AREA DI INTERVENTO
</t>
        </r>
      </text>
    </comment>
    <comment ref="D23" authorId="0">
      <text>
        <r>
          <rPr>
            <sz val="9"/>
            <color indexed="81"/>
            <rFont val="Tahoma"/>
            <family val="2"/>
          </rPr>
          <t xml:space="preserve">INSERIRE IL VALORE DI RIPRESA PREVISTO
</t>
        </r>
      </text>
    </comment>
    <comment ref="D24" authorId="0">
      <text>
        <r>
          <rPr>
            <sz val="9"/>
            <color indexed="81"/>
            <rFont val="Tahoma"/>
            <family val="2"/>
          </rPr>
          <t>INSERIRE IL VOLUME DELLA PIANTA MEDIA DETERMINATO IN BASE AI RILIEVI EFFETTUATI</t>
        </r>
      </text>
    </comment>
    <comment ref="B26" authorId="1">
      <text>
        <r>
          <rPr>
            <sz val="8"/>
            <color indexed="81"/>
            <rFont val="Tahoma"/>
            <family val="2"/>
          </rPr>
          <t>La sramatura e l'allestimento della ramaglia sono correlati con la "ramosità" delle piante, intesa come la percentuale di fusto coperto da rami. 
 INDICARE CON UNA x LA PERCENTUALE DI RAMOSITA' MEDIA</t>
        </r>
      </text>
    </comment>
    <comment ref="Q30" authorId="2">
      <text>
        <r>
          <rPr>
            <b/>
            <sz val="9"/>
            <color indexed="81"/>
            <rFont val="Tahoma"/>
            <family val="2"/>
          </rPr>
          <t>nveticoz:</t>
        </r>
        <r>
          <rPr>
            <sz val="9"/>
            <color indexed="81"/>
            <rFont val="Tahoma"/>
            <family val="2"/>
          </rPr>
          <t xml:space="preserve">
variato i tempi come 3/2010</t>
        </r>
      </text>
    </comment>
    <comment ref="B32" authorId="1">
      <text>
        <r>
          <rPr>
            <sz val="8"/>
            <color indexed="81"/>
            <rFont val="Tahoma"/>
            <family val="2"/>
          </rPr>
          <t xml:space="preserve">INDICARE CON UNA x LA PENDENZA MEDIA DELL'AREA
</t>
        </r>
      </text>
    </comment>
    <comment ref="B38" authorId="1">
      <text>
        <r>
          <rPr>
            <sz val="8"/>
            <color indexed="81"/>
            <rFont val="Tahoma"/>
            <family val="2"/>
          </rPr>
          <t xml:space="preserve">INSERIRE UN VALORE COMPRESO TRA 0 E 10 RIFERITO ALLA FACILITA' DI ACCESSO ALL'AREA DI CANTIERE (0= ottima accessibilità; 10= non servito)
</t>
        </r>
      </text>
    </comment>
    <comment ref="B40" authorId="1">
      <text>
        <r>
          <rPr>
            <sz val="8"/>
            <color indexed="81"/>
            <rFont val="Tahoma"/>
            <family val="2"/>
          </rPr>
          <t>INSERIRE UN VALORE MEDIO COMPRESO TRA 0 E 10, RIFERITO AI SEGUENTI PARAMETRI:
1. Orografia
2. Rinnovaz naturale
3. piante sradicate
4. abbattimento piante con paranco
(0=condizioni migliori; 10=condizioni più complesse)</t>
        </r>
      </text>
    </comment>
    <comment ref="B42" authorId="0">
      <text>
        <r>
          <rPr>
            <sz val="9"/>
            <color indexed="81"/>
            <rFont val="Tahoma"/>
            <family val="2"/>
          </rPr>
          <t xml:space="preserve">INSERIRE I DATI
</t>
        </r>
      </text>
    </comment>
    <comment ref="B43" authorId="0">
      <text>
        <r>
          <rPr>
            <sz val="9"/>
            <color indexed="81"/>
            <rFont val="Tahoma"/>
            <family val="2"/>
          </rPr>
          <t xml:space="preserve">In % sul totale della ripresa
</t>
        </r>
      </text>
    </comment>
    <comment ref="D43" authorId="1">
      <text>
        <r>
          <rPr>
            <b/>
            <sz val="8"/>
            <color indexed="81"/>
            <rFont val="Tahoma"/>
            <family val="2"/>
          </rPr>
          <t>In % sul totale della ripresa</t>
        </r>
        <r>
          <rPr>
            <sz val="8"/>
            <color indexed="81"/>
            <rFont val="Tahoma"/>
            <family val="2"/>
          </rPr>
          <t xml:space="preserve">
</t>
        </r>
      </text>
    </comment>
  </commentList>
</comments>
</file>

<file path=xl/comments2.xml><?xml version="1.0" encoding="utf-8"?>
<comments xmlns="http://schemas.openxmlformats.org/spreadsheetml/2006/main">
  <authors>
    <author>ldovigo</author>
    <author>Regione Autonoma Valle d'Aosta</author>
    <author>nveticoz</author>
  </authors>
  <commentList>
    <comment ref="C12" authorId="0">
      <text>
        <r>
          <rPr>
            <sz val="9"/>
            <color indexed="81"/>
            <rFont val="Tahoma"/>
            <family val="2"/>
          </rPr>
          <t xml:space="preserve">INSERIRE NOMINATIVO
</t>
        </r>
      </text>
    </comment>
    <comment ref="F12" authorId="1">
      <text>
        <r>
          <rPr>
            <b/>
            <sz val="8"/>
            <color indexed="81"/>
            <rFont val="Tahoma"/>
            <family val="2"/>
          </rPr>
          <t xml:space="preserve">Il tempo di allestimento comprende:
1.Taglio pianta
2.Intestazione
3.Sramatura
</t>
        </r>
        <r>
          <rPr>
            <sz val="8"/>
            <color indexed="81"/>
            <rFont val="Tahoma"/>
            <family val="2"/>
          </rPr>
          <t xml:space="preserve">
</t>
        </r>
      </text>
    </comment>
    <comment ref="C13" authorId="0">
      <text>
        <r>
          <rPr>
            <sz val="9"/>
            <color indexed="81"/>
            <rFont val="Tahoma"/>
            <family val="2"/>
          </rPr>
          <t>INSERIRE IL/I COMUNE/I IN CUI E' PREVISTO L'INVERVENTO</t>
        </r>
      </text>
    </comment>
    <comment ref="C14" authorId="0">
      <text>
        <r>
          <rPr>
            <sz val="9"/>
            <color indexed="81"/>
            <rFont val="Tahoma"/>
            <family val="2"/>
          </rPr>
          <t xml:space="preserve">INSERIRE IL TOPONIMO DELLA LOCALITA' DI INTERVENTO </t>
        </r>
      </text>
    </comment>
    <comment ref="C15" authorId="0">
      <text>
        <r>
          <rPr>
            <sz val="9"/>
            <color indexed="81"/>
            <rFont val="Tahoma"/>
            <family val="2"/>
          </rPr>
          <t>INSERIRE IL NOME DELLA STAZIONE FORESTALE GIURIDISDIZIONALMENTE COMPETENTE</t>
        </r>
      </text>
    </comment>
    <comment ref="C17" authorId="0">
      <text>
        <r>
          <rPr>
            <sz val="9"/>
            <color indexed="81"/>
            <rFont val="Tahoma"/>
            <family val="2"/>
          </rPr>
          <t>INSERIRE NOMINATIVO</t>
        </r>
      </text>
    </comment>
    <comment ref="D20" authorId="0">
      <text>
        <r>
          <rPr>
            <sz val="9"/>
            <color indexed="81"/>
            <rFont val="Tahoma"/>
            <family val="2"/>
          </rPr>
          <t>INSERIRE LA SUPERFICIE DELL'AREA DI INTERVENTO</t>
        </r>
      </text>
    </comment>
    <comment ref="D21" authorId="0">
      <text>
        <r>
          <rPr>
            <sz val="9"/>
            <color indexed="81"/>
            <rFont val="Tahoma"/>
            <family val="2"/>
          </rPr>
          <t xml:space="preserve">INSERIRE IL VALORE MEDIO DELLA PROVVIGIONE RIFERITA ALL'AREA DI INTERVENTO
</t>
        </r>
      </text>
    </comment>
    <comment ref="D22" authorId="0">
      <text>
        <r>
          <rPr>
            <sz val="9"/>
            <color indexed="81"/>
            <rFont val="Tahoma"/>
            <family val="2"/>
          </rPr>
          <t xml:space="preserve">INSERIRE IL VALORE DI RIPRESA PREVISTO
</t>
        </r>
      </text>
    </comment>
    <comment ref="D23" authorId="0">
      <text>
        <r>
          <rPr>
            <sz val="9"/>
            <color indexed="81"/>
            <rFont val="Tahoma"/>
            <family val="2"/>
          </rPr>
          <t>INSERIRE IL VOLUME DELLA PIANTA MEDIA DETERMINATO IN BASE AI RILIEVI EFFETTUATI</t>
        </r>
      </text>
    </comment>
    <comment ref="B25" authorId="1">
      <text>
        <r>
          <rPr>
            <sz val="8"/>
            <color indexed="81"/>
            <rFont val="Tahoma"/>
            <family val="2"/>
          </rPr>
          <t>La sramatura e l'allestimento della ramaglia sono correlati con la "ramosità" delle piante, intesa come la percentuale di fusto coperto da rami. 
 INDICARE CON UNA x LA PERCENTUALE DI RAMOSITA' MEDIA</t>
        </r>
      </text>
    </comment>
    <comment ref="Q29" authorId="2">
      <text>
        <r>
          <rPr>
            <b/>
            <sz val="9"/>
            <color indexed="81"/>
            <rFont val="Tahoma"/>
            <family val="2"/>
          </rPr>
          <t>nveticoz:</t>
        </r>
        <r>
          <rPr>
            <sz val="9"/>
            <color indexed="81"/>
            <rFont val="Tahoma"/>
            <family val="2"/>
          </rPr>
          <t xml:space="preserve">
variato i tempi come 3/2010</t>
        </r>
      </text>
    </comment>
    <comment ref="B31" authorId="1">
      <text>
        <r>
          <rPr>
            <sz val="8"/>
            <color indexed="81"/>
            <rFont val="Tahoma"/>
            <family val="2"/>
          </rPr>
          <t xml:space="preserve">INDICARE CON UNA x LA PENDENZA MEDIA DELL'AREA
</t>
        </r>
      </text>
    </comment>
    <comment ref="B37" authorId="1">
      <text>
        <r>
          <rPr>
            <sz val="8"/>
            <color indexed="81"/>
            <rFont val="Tahoma"/>
            <family val="2"/>
          </rPr>
          <t xml:space="preserve">INSERIRE UN VALORE COMPRESO TRA 0 E 10 RIFERITO ALLA FACILITA' DI ACCESSO ALL'AREA DI CANTIERE (0= ottima accessibilità; 10= non servito)
</t>
        </r>
      </text>
    </comment>
    <comment ref="B39" authorId="1">
      <text>
        <r>
          <rPr>
            <sz val="8"/>
            <color indexed="81"/>
            <rFont val="Tahoma"/>
            <family val="2"/>
          </rPr>
          <t>INSERIRE UN VALORE MEDIO COMPRESO TRA 0 E 10, RIFERITO AI SEGUENTI PARAMETRI:
1. Orografia
2. Rinnovaz naturale
3. piante sradicate
4. abbattimento piante con paranco
(0=condizioni migliori; 10=condizioni più complesse)</t>
        </r>
      </text>
    </comment>
    <comment ref="B41" authorId="0">
      <text>
        <r>
          <rPr>
            <sz val="9"/>
            <color indexed="81"/>
            <rFont val="Tahoma"/>
            <family val="2"/>
          </rPr>
          <t xml:space="preserve">INSERIRE I DATI
</t>
        </r>
      </text>
    </comment>
    <comment ref="B42" authorId="0">
      <text>
        <r>
          <rPr>
            <sz val="9"/>
            <color indexed="81"/>
            <rFont val="Tahoma"/>
            <family val="2"/>
          </rPr>
          <t xml:space="preserve">In % sul totale della ripresa
</t>
        </r>
      </text>
    </comment>
    <comment ref="D42" authorId="1">
      <text>
        <r>
          <rPr>
            <b/>
            <sz val="8"/>
            <color indexed="81"/>
            <rFont val="Tahoma"/>
            <family val="2"/>
          </rPr>
          <t>In % sul totale della ripresa</t>
        </r>
        <r>
          <rPr>
            <sz val="8"/>
            <color indexed="81"/>
            <rFont val="Tahoma"/>
            <family val="2"/>
          </rPr>
          <t xml:space="preserve">
</t>
        </r>
      </text>
    </comment>
  </commentList>
</comments>
</file>

<file path=xl/comments3.xml><?xml version="1.0" encoding="utf-8"?>
<comments xmlns="http://schemas.openxmlformats.org/spreadsheetml/2006/main">
  <authors>
    <author>nveticoz</author>
  </authors>
  <commentList>
    <comment ref="B12" authorId="0">
      <text>
        <r>
          <rPr>
            <b/>
            <sz val="9"/>
            <color indexed="81"/>
            <rFont val="Tahoma"/>
            <family val="2"/>
          </rPr>
          <t>nveticoz:</t>
        </r>
        <r>
          <rPr>
            <sz val="9"/>
            <color indexed="81"/>
            <rFont val="Tahoma"/>
            <family val="2"/>
          </rPr>
          <t xml:space="preserve">
preso da schema di Alessia Danne - OTD</t>
        </r>
      </text>
    </comment>
    <comment ref="C12" authorId="0">
      <text>
        <r>
          <rPr>
            <b/>
            <sz val="9"/>
            <color indexed="81"/>
            <rFont val="Tahoma"/>
            <family val="2"/>
          </rPr>
          <t>nveticoz:</t>
        </r>
        <r>
          <rPr>
            <sz val="9"/>
            <color indexed="81"/>
            <rFont val="Tahoma"/>
            <family val="2"/>
          </rPr>
          <t xml:space="preserve">
aggiunto, Augusto non l'aveva previsto.
</t>
        </r>
      </text>
    </comment>
    <comment ref="C30" authorId="0">
      <text>
        <r>
          <rPr>
            <b/>
            <sz val="9"/>
            <color indexed="81"/>
            <rFont val="Tahoma"/>
            <family val="2"/>
          </rPr>
          <t>nveticoz:</t>
        </r>
        <r>
          <rPr>
            <sz val="9"/>
            <color indexed="81"/>
            <rFont val="Tahoma"/>
            <family val="2"/>
          </rPr>
          <t xml:space="preserve">
aggiornamento Istat 2017e +  il 10% e il 16,50%</t>
        </r>
      </text>
    </comment>
  </commentList>
</comments>
</file>

<file path=xl/sharedStrings.xml><?xml version="1.0" encoding="utf-8"?>
<sst xmlns="http://schemas.openxmlformats.org/spreadsheetml/2006/main" count="235" uniqueCount="148">
  <si>
    <t>mq</t>
  </si>
  <si>
    <t>mc/ha</t>
  </si>
  <si>
    <t>mc</t>
  </si>
  <si>
    <t>1)</t>
  </si>
  <si>
    <t>INVESTIMENTI IN SERVIZI PUBBLICI</t>
  </si>
  <si>
    <t>1.a)</t>
  </si>
  <si>
    <t>sentieristica, cartellonistica, segnaletica, piccole strutture ricreative, ecc…</t>
  </si>
  <si>
    <t>1.b)</t>
  </si>
  <si>
    <t>interventi selvicolturali</t>
  </si>
  <si>
    <t>COM</t>
  </si>
  <si>
    <t>PR</t>
  </si>
  <si>
    <t>INVESTIMENTI RELATIVI ALLA PROTEZIONE DEGLI HABITAT E ALLA BIODIVERSITA'</t>
  </si>
  <si>
    <t>azioni di protezione nei confronti di habitat</t>
  </si>
  <si>
    <t>2)</t>
  </si>
  <si>
    <t>2.a)</t>
  </si>
  <si>
    <t>2.b)</t>
  </si>
  <si>
    <t>piccoli impianti</t>
  </si>
  <si>
    <t>2.c)</t>
  </si>
  <si>
    <t>conservazione e recupero habitat di pregio</t>
  </si>
  <si>
    <t>2.d)</t>
  </si>
  <si>
    <t>creazione aree libere</t>
  </si>
  <si>
    <t>TOTALE INVESTIMENTI IN SERVIZI PUBBLICI</t>
  </si>
  <si>
    <t>TOTALE INVESTIMENTI RELATIVI ALLA PROTEZIONE DEGLI HABITAT E ALLA BIODIVERSITA'</t>
  </si>
  <si>
    <t>SPESE GENERALI</t>
  </si>
  <si>
    <t>3)</t>
  </si>
  <si>
    <t>su sentieristica, cartellonistica, segnaletica, piccole strutture ricreative, ecc…</t>
  </si>
  <si>
    <t>su int. selvicolturali su proprietà comunale</t>
  </si>
  <si>
    <t>su int. selvicolturali su proprietà privata</t>
  </si>
  <si>
    <t>totale spese generali su invest. In servizi pubblici</t>
  </si>
  <si>
    <t>su investim. relativi alla protezione degli habitat e alla biodiversità</t>
  </si>
  <si>
    <t>su invest. in servizi pubblici</t>
  </si>
  <si>
    <t>TOTALE SPESE GENERALI</t>
  </si>
  <si>
    <t>TOTALE SOSTEGNO</t>
  </si>
  <si>
    <t xml:space="preserve">totale </t>
  </si>
  <si>
    <t>IVA</t>
  </si>
  <si>
    <t>IVA RECUPERABILE (az. agricole e imprese CON P. IVA)</t>
  </si>
  <si>
    <t>IVA NON RECUPERABILE  ( COMUNE E PRIVATI SENZA P. IVA)</t>
  </si>
  <si>
    <t>int.  su proprietà comunale o consortile</t>
  </si>
  <si>
    <t>int.  su proprietà  senza P. IVA</t>
  </si>
  <si>
    <t>int.  su proprietà  con P. IVA</t>
  </si>
  <si>
    <t>MISURA 8</t>
  </si>
  <si>
    <t>CALCOLO SPESA MASSIMA AMMISSIBILE</t>
  </si>
  <si>
    <t xml:space="preserve">(per interventi di taglio, intestazione, sramatura e lavorazioni accessorie) </t>
  </si>
  <si>
    <t>Data elaborazione</t>
  </si>
  <si>
    <t>0.1 ANAGRAFICA</t>
  </si>
  <si>
    <t>Beneficiario</t>
  </si>
  <si>
    <t>Allestimento min/mc</t>
  </si>
  <si>
    <t>tempo lavorazione</t>
  </si>
  <si>
    <t>Comune</t>
  </si>
  <si>
    <t>Vol medio</t>
  </si>
  <si>
    <t>min/m³</t>
  </si>
  <si>
    <t>Località</t>
  </si>
  <si>
    <t>Stazione Forestale</t>
  </si>
  <si>
    <t>0.2 PROGETTISTA</t>
  </si>
  <si>
    <t>1. DATI TECNICI</t>
  </si>
  <si>
    <t>Ore MO</t>
  </si>
  <si>
    <t>Costo MO</t>
  </si>
  <si>
    <t>Ore macchinari</t>
  </si>
  <si>
    <t>costo macchinari e materiale</t>
  </si>
  <si>
    <t>TOTALE/ha</t>
  </si>
  <si>
    <t xml:space="preserve">TOTALE </t>
  </si>
  <si>
    <t>Superficie</t>
  </si>
  <si>
    <r>
      <t>m</t>
    </r>
    <r>
      <rPr>
        <sz val="10"/>
        <rFont val="Calibri"/>
        <family val="2"/>
      </rPr>
      <t>²</t>
    </r>
  </si>
  <si>
    <t xml:space="preserve">Provvigione </t>
  </si>
  <si>
    <t xml:space="preserve">Ripresa </t>
  </si>
  <si>
    <t xml:space="preserve">vol pianta media </t>
  </si>
  <si>
    <t>Ore taglio piante</t>
  </si>
  <si>
    <t>1. Ramosità - allestim. ramaglia</t>
  </si>
  <si>
    <t>1.1 Ramosità</t>
  </si>
  <si>
    <t>coefficiente di correzione</t>
  </si>
  <si>
    <t>2. Pendenza</t>
  </si>
  <si>
    <t xml:space="preserve">&lt; il 30% di ramosità </t>
  </si>
  <si>
    <t>3. Accessibilità area intervento</t>
  </si>
  <si>
    <t>Dal 30 al 50% ramosità</t>
  </si>
  <si>
    <t>4. Condizioni stazionali ecc.</t>
  </si>
  <si>
    <t xml:space="preserve">Dal 51 al 70% ramosità </t>
  </si>
  <si>
    <t>5. Lavorazioni accessorie</t>
  </si>
  <si>
    <t>&gt; il 70%  di ramosità</t>
  </si>
  <si>
    <t xml:space="preserve">   a. Scortecciatura</t>
  </si>
  <si>
    <t>tempi Scortecciatura (min)</t>
  </si>
  <si>
    <t xml:space="preserve">   b. Cure colturali </t>
  </si>
  <si>
    <t>Abeti-pini</t>
  </si>
  <si>
    <t>1.2 Pendenza</t>
  </si>
  <si>
    <t xml:space="preserve">   c. Barriere</t>
  </si>
  <si>
    <t>Larice</t>
  </si>
  <si>
    <t>&lt; 30%</t>
  </si>
  <si>
    <t xml:space="preserve">   d. Zappettatura</t>
  </si>
  <si>
    <t>Latifoglie</t>
  </si>
  <si>
    <t>dal 30 al 55%</t>
  </si>
  <si>
    <t>Stanga -minuti a ml</t>
  </si>
  <si>
    <t>Dal 56 al 70%</t>
  </si>
  <si>
    <t>totale</t>
  </si>
  <si>
    <t>&gt; 70%</t>
  </si>
  <si>
    <t>1.3 Accessibilità nell'area di intervento</t>
  </si>
  <si>
    <t>Lavorazioni sempre incluse</t>
  </si>
  <si>
    <t>ore MO</t>
  </si>
  <si>
    <t>ore Mac.</t>
  </si>
  <si>
    <t>costo macch</t>
  </si>
  <si>
    <t>Totale/ha</t>
  </si>
  <si>
    <t>TOTALE</t>
  </si>
  <si>
    <t>Sezionamento toppi</t>
  </si>
  <si>
    <t>1.4 Condizioni stazionali avverse particolari</t>
  </si>
  <si>
    <t>Trattamento Urea</t>
  </si>
  <si>
    <t>1.5 Lavorazioni accessorie</t>
  </si>
  <si>
    <t xml:space="preserve">TOT intervento </t>
  </si>
  <si>
    <t>a. Scortecciatura</t>
  </si>
  <si>
    <t xml:space="preserve">b. Cure colturali </t>
  </si>
  <si>
    <t>n° are</t>
  </si>
  <si>
    <t>Spese generali</t>
  </si>
  <si>
    <t xml:space="preserve">c. Barriere </t>
  </si>
  <si>
    <t>n°</t>
  </si>
  <si>
    <t>Spese sicurezza</t>
  </si>
  <si>
    <t xml:space="preserve">d. Zappettatura </t>
  </si>
  <si>
    <t>COSTI GENERALI</t>
  </si>
  <si>
    <t>Utile d'impresa</t>
  </si>
  <si>
    <t>Spese tecniche di progettazione</t>
  </si>
  <si>
    <t>MANODOPERA</t>
  </si>
  <si>
    <t>Costo orario base/h</t>
  </si>
  <si>
    <t>Forfait indenizzi</t>
  </si>
  <si>
    <t>Utile Impresa</t>
  </si>
  <si>
    <t>Costo orario lordo</t>
  </si>
  <si>
    <t>Costo/h operaio specializzato super</t>
  </si>
  <si>
    <t>Costo/h operaio specializzato</t>
  </si>
  <si>
    <t>Costo/h operaio qual. Super</t>
  </si>
  <si>
    <t>Costo/h operaio qualificato</t>
  </si>
  <si>
    <t>Costo/h operaio comune</t>
  </si>
  <si>
    <t>Ore</t>
  </si>
  <si>
    <t>Costo colmpless.</t>
  </si>
  <si>
    <t>Ore allestimento cantiere</t>
  </si>
  <si>
    <t>MEZZI MECCANICI</t>
  </si>
  <si>
    <t>Costo orario senza operatore con utile impresa e spese generali</t>
  </si>
  <si>
    <t>Motosega-scortecciatrice</t>
  </si>
  <si>
    <t xml:space="preserve">Descrizione </t>
  </si>
  <si>
    <t>Unità mis</t>
  </si>
  <si>
    <t>Valore</t>
  </si>
  <si>
    <t xml:space="preserve">Cure colturali </t>
  </si>
  <si>
    <t>min/ara</t>
  </si>
  <si>
    <t>e/o materiale</t>
  </si>
  <si>
    <t>barriera di protezione/unit</t>
  </si>
  <si>
    <t>Zappettatura h/mq</t>
  </si>
  <si>
    <t>ONERI SICUREZZA</t>
  </si>
  <si>
    <t>Imp. Macch</t>
  </si>
  <si>
    <t>3-1)</t>
  </si>
  <si>
    <t>3-1.a)</t>
  </si>
  <si>
    <t>3-1.b)</t>
  </si>
  <si>
    <t>3-2)</t>
  </si>
  <si>
    <t>x</t>
  </si>
  <si>
    <r>
      <t>COSTO INTERVENTO</t>
    </r>
    <r>
      <rPr>
        <b/>
        <sz val="9"/>
        <rFont val="Arial"/>
        <family val="2"/>
      </rPr>
      <t xml:space="preserve"> (al netto delle spese generali, delle spese della sicurezza e dell'IVA)</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</si>
</sst>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quot;€&quot;\ * #,##0.00_-;_-&quot;€&quot;\ * &quot;-&quot;??_-;_-@_-"/>
    <numFmt numFmtId="43" formatCode="_-* #,##0.00_-;\-* #,##0.00_-;_-* &quot;-&quot;??_-;_-@_-"/>
    <numFmt numFmtId="164" formatCode="0.0"/>
    <numFmt numFmtId="165" formatCode="0&quot;%&quot;"/>
    <numFmt numFmtId="166" formatCode="0.0%"/>
    <numFmt numFmtId="167" formatCode="&quot;€&quot;\ #,##0.00;[Red]&quot;€&quot;\ #,##0.00"/>
  </numFmts>
  <fonts count="30" x14ac:knownFonts="1">
    <font>
      <sz val="11"/>
      <color theme="1"/>
      <name val="Calibri"/>
      <family val="2"/>
    </font>
    <font>
      <sz val="11"/>
      <color theme="1"/>
      <name val="Calibri"/>
      <family val="2"/>
    </font>
    <font>
      <b/>
      <sz val="11"/>
      <color theme="1"/>
      <name val="Calibri"/>
      <family val="2"/>
    </font>
    <font>
      <b/>
      <sz val="14"/>
      <color theme="1"/>
      <name val="Calibri"/>
      <family val="2"/>
    </font>
    <font>
      <b/>
      <i/>
      <sz val="11"/>
      <color theme="1"/>
      <name val="Calibri"/>
      <family val="2"/>
    </font>
    <font>
      <sz val="10"/>
      <name val="Arial"/>
    </font>
    <font>
      <sz val="10"/>
      <name val="Arial"/>
      <family val="2"/>
    </font>
    <font>
      <b/>
      <sz val="14"/>
      <name val="Arial"/>
      <family val="2"/>
    </font>
    <font>
      <sz val="12"/>
      <name val="Arial"/>
      <family val="2"/>
    </font>
    <font>
      <b/>
      <sz val="10"/>
      <name val="Arial"/>
      <family val="2"/>
    </font>
    <font>
      <sz val="10"/>
      <name val="Courier"/>
      <family val="3"/>
    </font>
    <font>
      <sz val="10"/>
      <name val="Calibri"/>
      <family val="2"/>
    </font>
    <font>
      <i/>
      <sz val="10"/>
      <name val="Arial"/>
      <family val="2"/>
    </font>
    <font>
      <b/>
      <sz val="9"/>
      <name val="Arial"/>
      <family val="2"/>
    </font>
    <font>
      <b/>
      <sz val="10"/>
      <color indexed="20"/>
      <name val="Arial"/>
      <family val="2"/>
    </font>
    <font>
      <b/>
      <i/>
      <sz val="12"/>
      <name val="Agency FB"/>
      <family val="2"/>
    </font>
    <font>
      <sz val="9"/>
      <color indexed="81"/>
      <name val="Tahoma"/>
      <family val="2"/>
    </font>
    <font>
      <b/>
      <sz val="8"/>
      <color indexed="81"/>
      <name val="Tahoma"/>
      <family val="2"/>
    </font>
    <font>
      <sz val="8"/>
      <color indexed="81"/>
      <name val="Tahoma"/>
      <family val="2"/>
    </font>
    <font>
      <b/>
      <sz val="9"/>
      <color indexed="81"/>
      <name val="Tahoma"/>
      <family val="2"/>
    </font>
    <font>
      <b/>
      <sz val="12"/>
      <name val="Arial"/>
      <family val="2"/>
    </font>
    <font>
      <b/>
      <i/>
      <sz val="12"/>
      <name val="Arial"/>
      <family val="2"/>
    </font>
    <font>
      <b/>
      <sz val="12"/>
      <color indexed="12"/>
      <name val="Arial"/>
      <family val="2"/>
    </font>
    <font>
      <sz val="12"/>
      <color indexed="20"/>
      <name val="Arial"/>
      <family val="2"/>
    </font>
    <font>
      <b/>
      <sz val="12"/>
      <color indexed="20"/>
      <name val="Arial"/>
      <family val="2"/>
    </font>
    <font>
      <sz val="12"/>
      <name val="Agency FB"/>
      <family val="2"/>
    </font>
    <font>
      <sz val="8"/>
      <name val="Arial"/>
      <family val="2"/>
    </font>
    <font>
      <sz val="8"/>
      <name val="Arial Narrow"/>
      <family val="2"/>
    </font>
    <font>
      <sz val="10"/>
      <name val="Arial Narrow"/>
      <family val="2"/>
    </font>
    <font>
      <b/>
      <sz val="10"/>
      <color indexed="56"/>
      <name val="Arial"/>
      <family val="2"/>
    </font>
  </fonts>
  <fills count="2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indexed="50"/>
        <bgColor indexed="64"/>
      </patternFill>
    </fill>
    <fill>
      <patternFill patternType="solid">
        <fgColor indexed="42"/>
        <bgColor indexed="64"/>
      </patternFill>
    </fill>
    <fill>
      <patternFill patternType="solid">
        <fgColor theme="0"/>
        <bgColor indexed="64"/>
      </patternFill>
    </fill>
    <fill>
      <patternFill patternType="solid">
        <fgColor indexed="2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theme="5" tint="0.59999389629810485"/>
        <bgColor indexed="64"/>
      </patternFill>
    </fill>
    <fill>
      <patternFill patternType="solid">
        <fgColor rgb="FFCC99FF"/>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auto="1"/>
      </left>
      <right/>
      <top/>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393">
    <xf numFmtId="0" fontId="0" fillId="0" borderId="0" xfId="0"/>
    <xf numFmtId="0" fontId="2" fillId="0" borderId="0" xfId="0" applyFont="1"/>
    <xf numFmtId="0" fontId="0" fillId="0" borderId="4" xfId="0" applyBorder="1"/>
    <xf numFmtId="0" fontId="0" fillId="0" borderId="5" xfId="0" applyBorder="1"/>
    <xf numFmtId="0" fontId="0" fillId="0" borderId="0" xfId="0" applyBorder="1"/>
    <xf numFmtId="0" fontId="0" fillId="0" borderId="8" xfId="0" applyBorder="1"/>
    <xf numFmtId="0" fontId="0" fillId="0" borderId="9" xfId="0" applyBorder="1"/>
    <xf numFmtId="0" fontId="0" fillId="2" borderId="2" xfId="0" applyFill="1" applyBorder="1"/>
    <xf numFmtId="0" fontId="2" fillId="0" borderId="7" xfId="0" applyFont="1" applyBorder="1"/>
    <xf numFmtId="44" fontId="0" fillId="0" borderId="0" xfId="1" applyFont="1"/>
    <xf numFmtId="0" fontId="0" fillId="0" borderId="0" xfId="0" applyFont="1" applyAlignment="1">
      <alignment horizontal="left"/>
    </xf>
    <xf numFmtId="0" fontId="0" fillId="0" borderId="0" xfId="0" applyFont="1"/>
    <xf numFmtId="44" fontId="0" fillId="0" borderId="0" xfId="1" applyFont="1" applyBorder="1"/>
    <xf numFmtId="0" fontId="2" fillId="0" borderId="0" xfId="0" applyFont="1" applyBorder="1"/>
    <xf numFmtId="0" fontId="0" fillId="0" borderId="0" xfId="0" applyFont="1" applyBorder="1"/>
    <xf numFmtId="44" fontId="0" fillId="0" borderId="0" xfId="0" applyNumberFormat="1" applyFont="1" applyBorder="1"/>
    <xf numFmtId="44" fontId="4" fillId="0" borderId="0" xfId="0" applyNumberFormat="1" applyFont="1" applyBorder="1"/>
    <xf numFmtId="0" fontId="4" fillId="0" borderId="0" xfId="0" applyFont="1" applyBorder="1" applyAlignment="1">
      <alignment horizontal="right"/>
    </xf>
    <xf numFmtId="44" fontId="4" fillId="0" borderId="0" xfId="1" applyFont="1" applyBorder="1"/>
    <xf numFmtId="0" fontId="2" fillId="0" borderId="0" xfId="0" applyFont="1" applyBorder="1" applyAlignment="1">
      <alignment horizontal="center"/>
    </xf>
    <xf numFmtId="9" fontId="0" fillId="0" borderId="0" xfId="0" applyNumberFormat="1" applyFont="1" applyBorder="1" applyAlignment="1">
      <alignment horizontal="right"/>
    </xf>
    <xf numFmtId="0" fontId="4" fillId="0" borderId="0" xfId="0" applyFont="1" applyBorder="1"/>
    <xf numFmtId="9" fontId="4" fillId="0" borderId="0" xfId="0" applyNumberFormat="1" applyFont="1" applyBorder="1" applyAlignment="1">
      <alignment horizontal="right"/>
    </xf>
    <xf numFmtId="0" fontId="2" fillId="2" borderId="1" xfId="0" applyFont="1" applyFill="1" applyBorder="1" applyAlignment="1">
      <alignment horizontal="right"/>
    </xf>
    <xf numFmtId="44" fontId="0" fillId="2" borderId="2" xfId="1" applyFont="1" applyFill="1" applyBorder="1"/>
    <xf numFmtId="0" fontId="2" fillId="4" borderId="1" xfId="0" applyFont="1" applyFill="1" applyBorder="1" applyAlignment="1">
      <alignment horizontal="left"/>
    </xf>
    <xf numFmtId="0" fontId="0" fillId="4" borderId="2" xfId="0" applyFill="1" applyBorder="1"/>
    <xf numFmtId="44" fontId="0" fillId="4" borderId="2" xfId="1" applyFont="1" applyFill="1" applyBorder="1"/>
    <xf numFmtId="0" fontId="2" fillId="5" borderId="1" xfId="0" applyFont="1" applyFill="1" applyBorder="1" applyAlignment="1">
      <alignment horizontal="left"/>
    </xf>
    <xf numFmtId="0" fontId="0" fillId="5" borderId="2" xfId="0" applyFill="1" applyBorder="1"/>
    <xf numFmtId="44" fontId="0" fillId="5" borderId="2" xfId="1" applyFont="1" applyFill="1" applyBorder="1"/>
    <xf numFmtId="44" fontId="0" fillId="6" borderId="0" xfId="0" applyNumberFormat="1" applyFont="1" applyFill="1" applyBorder="1"/>
    <xf numFmtId="0" fontId="0" fillId="0" borderId="12" xfId="0" applyBorder="1"/>
    <xf numFmtId="0" fontId="0" fillId="0" borderId="7" xfId="0" applyBorder="1"/>
    <xf numFmtId="0" fontId="2" fillId="8" borderId="14"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2" borderId="7" xfId="0" applyFont="1" applyFill="1" applyBorder="1"/>
    <xf numFmtId="0" fontId="2" fillId="2" borderId="0" xfId="0" applyFont="1" applyFill="1" applyBorder="1"/>
    <xf numFmtId="0" fontId="2" fillId="2" borderId="0" xfId="0" applyFont="1" applyFill="1" applyBorder="1" applyAlignment="1">
      <alignment horizontal="center"/>
    </xf>
    <xf numFmtId="0" fontId="2" fillId="0" borderId="13" xfId="0" applyFont="1" applyBorder="1"/>
    <xf numFmtId="0" fontId="2" fillId="0" borderId="14" xfId="0" applyFont="1" applyBorder="1"/>
    <xf numFmtId="0" fontId="2" fillId="0" borderId="15" xfId="0" applyFont="1" applyBorder="1"/>
    <xf numFmtId="44" fontId="0" fillId="0" borderId="0" xfId="0" applyNumberFormat="1"/>
    <xf numFmtId="0" fontId="2" fillId="0" borderId="7" xfId="0" applyFont="1" applyFill="1" applyBorder="1"/>
    <xf numFmtId="0" fontId="2" fillId="0" borderId="0" xfId="0" applyFont="1" applyFill="1" applyBorder="1"/>
    <xf numFmtId="0" fontId="0" fillId="0" borderId="14" xfId="0" applyBorder="1"/>
    <xf numFmtId="0" fontId="0" fillId="0" borderId="13" xfId="0" applyBorder="1"/>
    <xf numFmtId="44" fontId="2" fillId="0" borderId="0" xfId="0" applyNumberFormat="1" applyFont="1"/>
    <xf numFmtId="44" fontId="2" fillId="2" borderId="16" xfId="1" applyFont="1" applyFill="1" applyBorder="1"/>
    <xf numFmtId="44" fontId="2" fillId="2" borderId="18" xfId="0" applyNumberFormat="1" applyFont="1" applyFill="1" applyBorder="1"/>
    <xf numFmtId="0" fontId="0" fillId="0" borderId="14" xfId="0" applyFont="1" applyBorder="1" applyAlignment="1">
      <alignment horizontal="left"/>
    </xf>
    <xf numFmtId="0" fontId="0" fillId="0" borderId="15" xfId="0" applyFont="1" applyBorder="1" applyAlignment="1">
      <alignment horizontal="left"/>
    </xf>
    <xf numFmtId="0" fontId="2" fillId="4" borderId="7" xfId="0" applyFont="1" applyFill="1" applyBorder="1"/>
    <xf numFmtId="0" fontId="2" fillId="4" borderId="0" xfId="0" applyFont="1" applyFill="1" applyBorder="1"/>
    <xf numFmtId="0" fontId="2" fillId="4" borderId="0" xfId="0" applyFont="1" applyFill="1" applyBorder="1" applyAlignment="1">
      <alignment horizontal="center"/>
    </xf>
    <xf numFmtId="0" fontId="0" fillId="0" borderId="15" xfId="0" applyBorder="1"/>
    <xf numFmtId="44" fontId="0" fillId="0" borderId="14" xfId="1" applyFont="1" applyBorder="1"/>
    <xf numFmtId="44" fontId="0" fillId="0" borderId="13" xfId="1" applyFont="1" applyBorder="1"/>
    <xf numFmtId="44" fontId="2" fillId="0" borderId="14" xfId="1" applyFont="1" applyBorder="1"/>
    <xf numFmtId="44" fontId="2" fillId="4" borderId="2" xfId="1" applyFont="1" applyFill="1" applyBorder="1"/>
    <xf numFmtId="44" fontId="0" fillId="4" borderId="16" xfId="1" applyFont="1" applyFill="1" applyBorder="1"/>
    <xf numFmtId="0" fontId="2" fillId="5" borderId="7" xfId="0" applyFont="1" applyFill="1" applyBorder="1"/>
    <xf numFmtId="0" fontId="2" fillId="5" borderId="0" xfId="0" applyFont="1" applyFill="1" applyBorder="1"/>
    <xf numFmtId="0" fontId="2" fillId="5" borderId="0" xfId="0" applyFont="1" applyFill="1" applyBorder="1" applyAlignment="1">
      <alignment horizontal="center"/>
    </xf>
    <xf numFmtId="0" fontId="0" fillId="0" borderId="7" xfId="0" applyFont="1" applyBorder="1"/>
    <xf numFmtId="44" fontId="0" fillId="0" borderId="15" xfId="0" applyNumberFormat="1" applyFont="1" applyBorder="1"/>
    <xf numFmtId="0" fontId="4" fillId="6" borderId="0" xfId="0" applyFont="1" applyFill="1" applyBorder="1"/>
    <xf numFmtId="0" fontId="0" fillId="6" borderId="0" xfId="0" applyFont="1" applyFill="1" applyBorder="1"/>
    <xf numFmtId="0" fontId="2" fillId="6" borderId="0" xfId="0" applyFont="1" applyFill="1" applyBorder="1"/>
    <xf numFmtId="9" fontId="4" fillId="6" borderId="0" xfId="0" applyNumberFormat="1" applyFont="1" applyFill="1" applyBorder="1" applyAlignment="1">
      <alignment horizontal="right"/>
    </xf>
    <xf numFmtId="44" fontId="0" fillId="6" borderId="13" xfId="0" applyNumberFormat="1" applyFont="1" applyFill="1" applyBorder="1"/>
    <xf numFmtId="44" fontId="0" fillId="6" borderId="14" xfId="0" applyNumberFormat="1" applyFont="1" applyFill="1" applyBorder="1"/>
    <xf numFmtId="44" fontId="4" fillId="6" borderId="15" xfId="0" applyNumberFormat="1" applyFont="1" applyFill="1" applyBorder="1"/>
    <xf numFmtId="0" fontId="0" fillId="0" borderId="13" xfId="0" applyFont="1" applyBorder="1"/>
    <xf numFmtId="0" fontId="0" fillId="0" borderId="14" xfId="0" applyFont="1" applyBorder="1"/>
    <xf numFmtId="0" fontId="0" fillId="0" borderId="15" xfId="0" applyFont="1" applyBorder="1"/>
    <xf numFmtId="0" fontId="2" fillId="6" borderId="0" xfId="0" applyFont="1" applyFill="1" applyBorder="1" applyAlignment="1">
      <alignment horizontal="left"/>
    </xf>
    <xf numFmtId="9" fontId="0" fillId="6" borderId="0" xfId="0" applyNumberFormat="1" applyFont="1" applyFill="1" applyBorder="1" applyAlignment="1">
      <alignment horizontal="right"/>
    </xf>
    <xf numFmtId="44" fontId="2" fillId="6" borderId="15" xfId="0" applyNumberFormat="1" applyFont="1" applyFill="1" applyBorder="1"/>
    <xf numFmtId="44" fontId="0" fillId="0" borderId="13" xfId="0" applyNumberFormat="1" applyFont="1" applyFill="1" applyBorder="1"/>
    <xf numFmtId="44" fontId="2" fillId="5" borderId="2" xfId="1" applyFont="1" applyFill="1" applyBorder="1"/>
    <xf numFmtId="44" fontId="0" fillId="5" borderId="16" xfId="0" applyNumberFormat="1" applyFill="1" applyBorder="1"/>
    <xf numFmtId="44" fontId="0" fillId="5" borderId="17" xfId="0" applyNumberFormat="1" applyFill="1" applyBorder="1"/>
    <xf numFmtId="44" fontId="0" fillId="5" borderId="18" xfId="0" applyNumberFormat="1" applyFont="1" applyFill="1" applyBorder="1"/>
    <xf numFmtId="0" fontId="2" fillId="0" borderId="0" xfId="0" applyFont="1" applyFill="1" applyBorder="1" applyAlignment="1">
      <alignment horizontal="left"/>
    </xf>
    <xf numFmtId="0" fontId="0" fillId="0" borderId="0" xfId="0" applyFill="1" applyBorder="1"/>
    <xf numFmtId="44" fontId="0" fillId="0" borderId="0" xfId="1" applyFont="1" applyFill="1" applyBorder="1"/>
    <xf numFmtId="44" fontId="2" fillId="0" borderId="0" xfId="1" applyFont="1" applyFill="1" applyBorder="1"/>
    <xf numFmtId="44" fontId="0" fillId="0" borderId="13" xfId="0" applyNumberFormat="1" applyFill="1" applyBorder="1"/>
    <xf numFmtId="44" fontId="0" fillId="0" borderId="14" xfId="0" applyNumberFormat="1" applyFill="1" applyBorder="1"/>
    <xf numFmtId="44" fontId="0" fillId="0" borderId="15" xfId="0" applyNumberFormat="1" applyFont="1" applyFill="1" applyBorder="1"/>
    <xf numFmtId="0" fontId="0" fillId="9" borderId="7" xfId="0" applyFont="1" applyFill="1" applyBorder="1"/>
    <xf numFmtId="0" fontId="0" fillId="9" borderId="0" xfId="0" applyFont="1" applyFill="1" applyBorder="1"/>
    <xf numFmtId="0" fontId="0" fillId="9" borderId="0" xfId="0" applyFont="1" applyFill="1" applyBorder="1" applyAlignment="1">
      <alignment horizontal="left"/>
    </xf>
    <xf numFmtId="9" fontId="0" fillId="9" borderId="0" xfId="0" applyNumberFormat="1" applyFont="1" applyFill="1" applyBorder="1" applyAlignment="1">
      <alignment horizontal="right"/>
    </xf>
    <xf numFmtId="0" fontId="0" fillId="9" borderId="0" xfId="0" applyFont="1" applyFill="1" applyBorder="1" applyAlignment="1">
      <alignment horizontal="right"/>
    </xf>
    <xf numFmtId="0" fontId="0" fillId="0" borderId="13" xfId="0" applyFont="1" applyBorder="1" applyAlignment="1">
      <alignment horizontal="left"/>
    </xf>
    <xf numFmtId="0" fontId="0" fillId="10" borderId="0" xfId="0" applyFont="1" applyFill="1" applyBorder="1"/>
    <xf numFmtId="9" fontId="0" fillId="10" borderId="0" xfId="0" applyNumberFormat="1" applyFont="1" applyFill="1" applyBorder="1"/>
    <xf numFmtId="0" fontId="0" fillId="10" borderId="13" xfId="0" applyFont="1" applyFill="1" applyBorder="1" applyAlignment="1">
      <alignment horizontal="left"/>
    </xf>
    <xf numFmtId="0" fontId="0" fillId="10" borderId="14" xfId="0" applyFill="1" applyBorder="1"/>
    <xf numFmtId="44" fontId="0" fillId="10" borderId="14" xfId="1" applyFont="1" applyFill="1" applyBorder="1"/>
    <xf numFmtId="44" fontId="0" fillId="10" borderId="15" xfId="0" applyNumberFormat="1" applyFill="1" applyBorder="1"/>
    <xf numFmtId="0" fontId="0" fillId="0" borderId="0" xfId="0" applyFont="1" applyFill="1" applyBorder="1"/>
    <xf numFmtId="9" fontId="0" fillId="0" borderId="0" xfId="0" applyNumberFormat="1" applyFont="1" applyFill="1" applyBorder="1"/>
    <xf numFmtId="44" fontId="0" fillId="0" borderId="15" xfId="0" applyNumberFormat="1" applyBorder="1"/>
    <xf numFmtId="0" fontId="0" fillId="10" borderId="0" xfId="0" applyFill="1" applyBorder="1"/>
    <xf numFmtId="9" fontId="0" fillId="10" borderId="0" xfId="0" applyNumberFormat="1" applyFill="1" applyBorder="1"/>
    <xf numFmtId="44" fontId="0" fillId="10" borderId="13" xfId="1" applyFont="1" applyFill="1" applyBorder="1"/>
    <xf numFmtId="0" fontId="3" fillId="3" borderId="1" xfId="0" applyFont="1" applyFill="1" applyBorder="1"/>
    <xf numFmtId="0" fontId="3" fillId="3" borderId="2" xfId="0" applyFont="1" applyFill="1" applyBorder="1"/>
    <xf numFmtId="44" fontId="3" fillId="3" borderId="2" xfId="0" applyNumberFormat="1" applyFont="1" applyFill="1" applyBorder="1"/>
    <xf numFmtId="44" fontId="0" fillId="3" borderId="16" xfId="0" applyNumberFormat="1" applyFill="1" applyBorder="1"/>
    <xf numFmtId="44" fontId="0" fillId="3" borderId="17" xfId="0" applyNumberFormat="1" applyFill="1" applyBorder="1"/>
    <xf numFmtId="44" fontId="0" fillId="3" borderId="18" xfId="0" applyNumberFormat="1" applyFill="1" applyBorder="1"/>
    <xf numFmtId="44" fontId="0" fillId="0" borderId="13" xfId="1" applyFont="1" applyFill="1" applyBorder="1"/>
    <xf numFmtId="44" fontId="0" fillId="0" borderId="14" xfId="1" applyFont="1" applyFill="1" applyBorder="1"/>
    <xf numFmtId="44" fontId="0" fillId="0" borderId="15" xfId="1" applyFont="1" applyFill="1" applyBorder="1"/>
    <xf numFmtId="0" fontId="2" fillId="0" borderId="0" xfId="0" applyFont="1" applyFill="1"/>
    <xf numFmtId="0" fontId="0" fillId="0" borderId="0" xfId="0" applyFill="1"/>
    <xf numFmtId="44" fontId="0" fillId="0" borderId="0" xfId="0" applyNumberFormat="1" applyFill="1"/>
    <xf numFmtId="0" fontId="2" fillId="0" borderId="0" xfId="0" applyFont="1" applyFill="1" applyBorder="1" applyAlignment="1">
      <alignment horizontal="right"/>
    </xf>
    <xf numFmtId="0" fontId="5" fillId="0" borderId="0" xfId="2" applyAlignment="1">
      <alignment horizontal="center"/>
    </xf>
    <xf numFmtId="0" fontId="5" fillId="0" borderId="0" xfId="2"/>
    <xf numFmtId="0" fontId="6" fillId="0" borderId="0" xfId="2" applyFont="1" applyAlignment="1">
      <alignment horizontal="center"/>
    </xf>
    <xf numFmtId="0" fontId="8" fillId="0" borderId="0" xfId="2" applyFont="1" applyAlignment="1">
      <alignment horizontal="center"/>
    </xf>
    <xf numFmtId="0" fontId="6" fillId="0" borderId="0" xfId="2" applyFont="1" applyAlignment="1">
      <alignment vertical="center" wrapText="1"/>
    </xf>
    <xf numFmtId="0" fontId="6" fillId="0" borderId="0" xfId="2" applyFont="1" applyAlignment="1">
      <alignment vertical="center"/>
    </xf>
    <xf numFmtId="0" fontId="6" fillId="0" borderId="0" xfId="2" applyFont="1" applyAlignment="1">
      <alignment horizontal="left"/>
    </xf>
    <xf numFmtId="0" fontId="6" fillId="0" borderId="20" xfId="2" applyFont="1" applyBorder="1" applyAlignment="1">
      <alignment horizontal="left"/>
    </xf>
    <xf numFmtId="0" fontId="9" fillId="0" borderId="0" xfId="2" applyFont="1"/>
    <xf numFmtId="0" fontId="9" fillId="0" borderId="1" xfId="2" applyFont="1" applyBorder="1" applyAlignment="1">
      <alignment horizontal="left"/>
    </xf>
    <xf numFmtId="0" fontId="5" fillId="0" borderId="2" xfId="2" applyBorder="1" applyAlignment="1">
      <alignment horizontal="left"/>
    </xf>
    <xf numFmtId="0" fontId="5" fillId="0" borderId="3" xfId="2" applyBorder="1" applyAlignment="1">
      <alignment horizontal="left"/>
    </xf>
    <xf numFmtId="0" fontId="6" fillId="0" borderId="22" xfId="2" applyFont="1" applyBorder="1" applyAlignment="1">
      <alignment vertical="top" wrapText="1"/>
    </xf>
    <xf numFmtId="0" fontId="5" fillId="0" borderId="1" xfId="2" applyBorder="1"/>
    <xf numFmtId="0" fontId="5" fillId="0" borderId="3" xfId="2" applyBorder="1" applyAlignment="1">
      <alignment horizontal="center"/>
    </xf>
    <xf numFmtId="0" fontId="5" fillId="0" borderId="3" xfId="2" applyBorder="1"/>
    <xf numFmtId="0" fontId="6" fillId="0" borderId="25" xfId="2" applyFont="1" applyBorder="1" applyAlignment="1">
      <alignment vertical="top" wrapText="1"/>
    </xf>
    <xf numFmtId="0" fontId="5" fillId="14" borderId="27" xfId="2" applyFont="1" applyFill="1" applyBorder="1" applyAlignment="1">
      <alignment horizontal="center"/>
    </xf>
    <xf numFmtId="2" fontId="5" fillId="14" borderId="27" xfId="2" applyNumberFormat="1" applyFill="1" applyBorder="1" applyAlignment="1">
      <alignment horizontal="center"/>
    </xf>
    <xf numFmtId="2" fontId="5" fillId="14" borderId="19" xfId="2" applyNumberFormat="1" applyFill="1" applyBorder="1" applyAlignment="1">
      <alignment horizontal="center"/>
    </xf>
    <xf numFmtId="0" fontId="6" fillId="0" borderId="28" xfId="2" applyFont="1" applyBorder="1" applyAlignment="1">
      <alignment vertical="top" wrapText="1"/>
    </xf>
    <xf numFmtId="0" fontId="10" fillId="0" borderId="0" xfId="2" applyFont="1" applyBorder="1" applyAlignment="1">
      <alignment vertical="top" wrapText="1"/>
    </xf>
    <xf numFmtId="0" fontId="5" fillId="15" borderId="0" xfId="2" applyFill="1" applyBorder="1"/>
    <xf numFmtId="0" fontId="5" fillId="14" borderId="19" xfId="2" applyFill="1" applyBorder="1" applyAlignment="1">
      <alignment horizontal="center"/>
    </xf>
    <xf numFmtId="0" fontId="9" fillId="0" borderId="1" xfId="2" applyFont="1" applyBorder="1"/>
    <xf numFmtId="0" fontId="6" fillId="0" borderId="22" xfId="2" applyFont="1" applyBorder="1"/>
    <xf numFmtId="0" fontId="6" fillId="0" borderId="23" xfId="2" applyFont="1" applyBorder="1" applyAlignment="1">
      <alignment horizontal="center" vertical="center"/>
    </xf>
    <xf numFmtId="0" fontId="5" fillId="11" borderId="24" xfId="2" applyFill="1" applyBorder="1" applyAlignment="1" applyProtection="1">
      <alignment horizontal="center"/>
      <protection locked="0"/>
    </xf>
    <xf numFmtId="0" fontId="6" fillId="0" borderId="25" xfId="2" applyFont="1" applyBorder="1"/>
    <xf numFmtId="0" fontId="6" fillId="0" borderId="19" xfId="2" applyFont="1" applyBorder="1" applyAlignment="1">
      <alignment horizontal="center"/>
    </xf>
    <xf numFmtId="0" fontId="5" fillId="11" borderId="26" xfId="2" applyFill="1" applyBorder="1" applyAlignment="1" applyProtection="1">
      <alignment horizontal="center"/>
      <protection locked="0"/>
    </xf>
    <xf numFmtId="0" fontId="5" fillId="0" borderId="28" xfId="2" applyBorder="1"/>
    <xf numFmtId="0" fontId="6" fillId="0" borderId="29" xfId="2" applyFont="1" applyBorder="1" applyAlignment="1">
      <alignment horizontal="center"/>
    </xf>
    <xf numFmtId="0" fontId="6" fillId="0" borderId="0" xfId="2" applyFont="1" applyBorder="1" applyAlignment="1"/>
    <xf numFmtId="2" fontId="5" fillId="0" borderId="19" xfId="2" applyNumberFormat="1" applyBorder="1" applyAlignment="1">
      <alignment horizontal="center"/>
    </xf>
    <xf numFmtId="44" fontId="5" fillId="0" borderId="19" xfId="2" applyNumberFormat="1" applyBorder="1"/>
    <xf numFmtId="43" fontId="5" fillId="0" borderId="19" xfId="2" applyNumberFormat="1" applyBorder="1"/>
    <xf numFmtId="44" fontId="5" fillId="0" borderId="19" xfId="2" applyNumberFormat="1" applyBorder="1" applyAlignment="1">
      <alignment horizontal="center"/>
    </xf>
    <xf numFmtId="0" fontId="6" fillId="0" borderId="0" xfId="2" applyFont="1" applyFill="1" applyBorder="1" applyAlignment="1">
      <alignment horizontal="left" vertical="center"/>
    </xf>
    <xf numFmtId="164" fontId="5" fillId="0" borderId="19" xfId="2" applyNumberFormat="1" applyBorder="1" applyAlignment="1">
      <alignment horizontal="center"/>
    </xf>
    <xf numFmtId="2" fontId="5" fillId="0" borderId="19" xfId="2" applyNumberFormat="1" applyBorder="1"/>
    <xf numFmtId="0" fontId="6" fillId="0" borderId="2" xfId="2" applyFont="1" applyBorder="1" applyAlignment="1">
      <alignment horizontal="center"/>
    </xf>
    <xf numFmtId="0" fontId="5" fillId="0" borderId="3" xfId="2" applyFill="1" applyBorder="1"/>
    <xf numFmtId="0" fontId="5" fillId="0" borderId="7" xfId="2" applyBorder="1"/>
    <xf numFmtId="0" fontId="5" fillId="0" borderId="0" xfId="2" applyNumberFormat="1" applyBorder="1" applyAlignment="1">
      <alignment horizontal="center"/>
    </xf>
    <xf numFmtId="0" fontId="9" fillId="11" borderId="31" xfId="2" applyFont="1" applyFill="1" applyBorder="1" applyAlignment="1" applyProtection="1">
      <alignment horizontal="center" vertical="center"/>
      <protection locked="0"/>
    </xf>
    <xf numFmtId="164" fontId="5" fillId="0" borderId="32" xfId="2" applyNumberFormat="1" applyBorder="1" applyAlignment="1">
      <alignment horizontal="center"/>
    </xf>
    <xf numFmtId="44" fontId="5" fillId="0" borderId="32" xfId="2" applyNumberFormat="1" applyBorder="1"/>
    <xf numFmtId="2" fontId="5" fillId="16" borderId="0" xfId="2" applyNumberFormat="1" applyFill="1"/>
    <xf numFmtId="44" fontId="5" fillId="16" borderId="0" xfId="2" applyNumberFormat="1" applyFill="1"/>
    <xf numFmtId="0" fontId="6" fillId="0" borderId="7" xfId="2" applyFont="1" applyBorder="1"/>
    <xf numFmtId="0" fontId="9" fillId="11" borderId="26" xfId="2" applyFont="1" applyFill="1" applyBorder="1" applyAlignment="1" applyProtection="1">
      <alignment horizontal="center" vertical="center"/>
      <protection locked="0"/>
    </xf>
    <xf numFmtId="164" fontId="5" fillId="16" borderId="33" xfId="2" applyNumberFormat="1" applyFill="1" applyBorder="1" applyAlignment="1">
      <alignment horizontal="center"/>
    </xf>
    <xf numFmtId="44" fontId="5" fillId="16" borderId="34" xfId="2" applyNumberFormat="1" applyFill="1" applyBorder="1"/>
    <xf numFmtId="2" fontId="5" fillId="16" borderId="34" xfId="2" applyNumberFormat="1" applyFill="1" applyBorder="1"/>
    <xf numFmtId="44" fontId="5" fillId="16" borderId="35" xfId="2" applyNumberFormat="1" applyFill="1" applyBorder="1" applyAlignment="1">
      <alignment horizontal="center"/>
    </xf>
    <xf numFmtId="0" fontId="6" fillId="0" borderId="8" xfId="2" applyFont="1" applyFill="1" applyBorder="1"/>
    <xf numFmtId="0" fontId="5" fillId="0" borderId="9" xfId="2" applyNumberFormat="1" applyBorder="1" applyAlignment="1">
      <alignment horizontal="center"/>
    </xf>
    <xf numFmtId="0" fontId="9" fillId="11" borderId="30" xfId="2" applyFont="1" applyFill="1" applyBorder="1" applyAlignment="1" applyProtection="1">
      <alignment horizontal="center" vertical="center"/>
      <protection locked="0"/>
    </xf>
    <xf numFmtId="0" fontId="12" fillId="0" borderId="0" xfId="2" applyFont="1" applyAlignment="1">
      <alignment horizontal="left"/>
    </xf>
    <xf numFmtId="44" fontId="5" fillId="0" borderId="33" xfId="2" applyNumberFormat="1" applyBorder="1"/>
    <xf numFmtId="0" fontId="5" fillId="0" borderId="0" xfId="2" applyBorder="1"/>
    <xf numFmtId="0" fontId="9" fillId="0" borderId="0" xfId="2" applyFont="1" applyAlignment="1">
      <alignment horizontal="center" vertical="center"/>
    </xf>
    <xf numFmtId="0" fontId="6" fillId="0" borderId="25" xfId="2" applyFont="1" applyBorder="1" applyAlignment="1"/>
    <xf numFmtId="0" fontId="14" fillId="0" borderId="26" xfId="2" applyFont="1" applyFill="1" applyBorder="1" applyAlignment="1">
      <alignment horizontal="center"/>
    </xf>
    <xf numFmtId="0" fontId="9" fillId="0" borderId="3" xfId="2" applyFont="1" applyFill="1" applyBorder="1" applyAlignment="1">
      <alignment horizontal="center" vertical="center"/>
    </xf>
    <xf numFmtId="0" fontId="5" fillId="0" borderId="29" xfId="2" applyBorder="1" applyAlignment="1">
      <alignment horizontal="center"/>
    </xf>
    <xf numFmtId="44" fontId="5" fillId="0" borderId="29" xfId="2" applyNumberFormat="1" applyBorder="1"/>
    <xf numFmtId="2" fontId="5" fillId="16" borderId="9" xfId="2" applyNumberFormat="1" applyFill="1" applyBorder="1"/>
    <xf numFmtId="44" fontId="5" fillId="16" borderId="9" xfId="2" applyNumberFormat="1" applyFill="1" applyBorder="1"/>
    <xf numFmtId="44" fontId="5" fillId="0" borderId="29" xfId="2" applyNumberFormat="1" applyBorder="1" applyAlignment="1">
      <alignment horizontal="center"/>
    </xf>
    <xf numFmtId="1" fontId="14" fillId="0" borderId="26" xfId="2" applyNumberFormat="1" applyFont="1" applyFill="1" applyBorder="1" applyAlignment="1">
      <alignment horizontal="center"/>
    </xf>
    <xf numFmtId="0" fontId="6" fillId="0" borderId="28" xfId="2" applyFont="1" applyFill="1" applyBorder="1" applyAlignment="1">
      <alignment vertical="center"/>
    </xf>
    <xf numFmtId="0" fontId="14" fillId="0" borderId="30" xfId="2" applyFont="1" applyFill="1" applyBorder="1" applyAlignment="1">
      <alignment horizontal="center"/>
    </xf>
    <xf numFmtId="0" fontId="5" fillId="0" borderId="8" xfId="2" applyFill="1" applyBorder="1"/>
    <xf numFmtId="2" fontId="5" fillId="0" borderId="0" xfId="2" applyNumberFormat="1" applyAlignment="1">
      <alignment horizontal="center"/>
    </xf>
    <xf numFmtId="165" fontId="5" fillId="11" borderId="3" xfId="2" applyNumberFormat="1" applyFill="1" applyBorder="1" applyAlignment="1" applyProtection="1">
      <alignment horizontal="center"/>
      <protection locked="0"/>
    </xf>
    <xf numFmtId="0" fontId="9" fillId="0" borderId="19" xfId="2" applyFont="1" applyBorder="1" applyAlignment="1">
      <alignment horizontal="center" vertical="center"/>
    </xf>
    <xf numFmtId="0" fontId="6" fillId="0" borderId="19" xfId="2" applyFont="1" applyBorder="1" applyAlignment="1">
      <alignment horizontal="center" vertical="center"/>
    </xf>
    <xf numFmtId="0" fontId="6" fillId="0" borderId="19" xfId="2" applyFont="1" applyFill="1" applyBorder="1" applyAlignment="1">
      <alignment horizontal="center" vertical="center"/>
    </xf>
    <xf numFmtId="9" fontId="5" fillId="0" borderId="0" xfId="2" applyNumberFormat="1" applyBorder="1" applyAlignment="1">
      <alignment horizontal="center"/>
    </xf>
    <xf numFmtId="0" fontId="5" fillId="0" borderId="19" xfId="2" applyBorder="1" applyAlignment="1">
      <alignment horizontal="center"/>
    </xf>
    <xf numFmtId="2" fontId="5" fillId="0" borderId="19" xfId="2" applyNumberFormat="1" applyBorder="1" applyAlignment="1">
      <alignment horizontal="center" vertical="center"/>
    </xf>
    <xf numFmtId="0" fontId="6" fillId="0" borderId="0" xfId="2" applyFont="1" applyBorder="1" applyAlignment="1">
      <alignment horizontal="center"/>
    </xf>
    <xf numFmtId="2" fontId="5" fillId="0" borderId="0" xfId="2" applyNumberFormat="1" applyBorder="1" applyAlignment="1">
      <alignment horizontal="center" vertical="center"/>
    </xf>
    <xf numFmtId="44" fontId="5" fillId="0" borderId="0" xfId="2" applyNumberFormat="1" applyBorder="1"/>
    <xf numFmtId="44" fontId="5" fillId="0" borderId="0" xfId="2" applyNumberFormat="1" applyBorder="1" applyAlignment="1">
      <alignment horizontal="center"/>
    </xf>
    <xf numFmtId="0" fontId="15" fillId="0" borderId="2" xfId="2" applyFont="1" applyBorder="1"/>
    <xf numFmtId="0" fontId="15" fillId="0" borderId="3" xfId="2" applyFont="1" applyBorder="1"/>
    <xf numFmtId="44" fontId="9" fillId="0" borderId="19" xfId="2" applyNumberFormat="1" applyFont="1" applyBorder="1"/>
    <xf numFmtId="0" fontId="5" fillId="0" borderId="38" xfId="2" applyBorder="1"/>
    <xf numFmtId="0" fontId="5" fillId="0" borderId="39" xfId="2" applyBorder="1"/>
    <xf numFmtId="9" fontId="5" fillId="11" borderId="31" xfId="2" applyNumberFormat="1" applyFill="1" applyBorder="1" applyAlignment="1" applyProtection="1">
      <alignment horizontal="center"/>
      <protection locked="0"/>
    </xf>
    <xf numFmtId="0" fontId="6" fillId="0" borderId="40" xfId="2" applyFont="1" applyBorder="1"/>
    <xf numFmtId="0" fontId="6" fillId="0" borderId="41" xfId="2" applyFont="1" applyBorder="1" applyAlignment="1">
      <alignment horizontal="center"/>
    </xf>
    <xf numFmtId="9" fontId="5" fillId="0" borderId="0" xfId="2" applyNumberFormat="1" applyAlignment="1">
      <alignment horizontal="center"/>
    </xf>
    <xf numFmtId="0" fontId="6" fillId="0" borderId="42" xfId="2" applyFont="1" applyFill="1" applyBorder="1"/>
    <xf numFmtId="0" fontId="6" fillId="0" borderId="35" xfId="2" applyFont="1" applyBorder="1" applyAlignment="1">
      <alignment horizontal="center"/>
    </xf>
    <xf numFmtId="0" fontId="6" fillId="0" borderId="43" xfId="2" applyFont="1" applyFill="1" applyBorder="1"/>
    <xf numFmtId="0" fontId="6" fillId="0" borderId="44" xfId="2" applyFont="1" applyBorder="1" applyAlignment="1">
      <alignment horizontal="center"/>
    </xf>
    <xf numFmtId="3" fontId="5" fillId="11" borderId="30" xfId="2" applyNumberFormat="1" applyFill="1" applyBorder="1" applyAlignment="1" applyProtection="1">
      <alignment horizontal="center"/>
      <protection locked="0"/>
    </xf>
    <xf numFmtId="2" fontId="5" fillId="0" borderId="0" xfId="2" applyNumberFormat="1" applyFill="1" applyBorder="1" applyAlignment="1">
      <alignment horizontal="center"/>
    </xf>
    <xf numFmtId="44" fontId="9" fillId="0" borderId="0" xfId="2" applyNumberFormat="1" applyFont="1"/>
    <xf numFmtId="44" fontId="5" fillId="0" borderId="0" xfId="2" applyNumberFormat="1"/>
    <xf numFmtId="0" fontId="9" fillId="0" borderId="0" xfId="2" applyFont="1" applyAlignment="1">
      <alignment horizontal="center"/>
    </xf>
    <xf numFmtId="0" fontId="5" fillId="0" borderId="0" xfId="2" applyAlignment="1">
      <alignment wrapText="1"/>
    </xf>
    <xf numFmtId="0" fontId="5" fillId="0" borderId="0" xfId="2" applyFill="1" applyBorder="1" applyAlignment="1">
      <alignment horizontal="center"/>
    </xf>
    <xf numFmtId="0" fontId="8" fillId="0" borderId="0" xfId="2" applyFont="1"/>
    <xf numFmtId="0" fontId="20" fillId="0" borderId="0" xfId="2" applyFont="1" applyFill="1" applyBorder="1" applyAlignment="1">
      <alignment horizontal="center" vertical="center"/>
    </xf>
    <xf numFmtId="0" fontId="8" fillId="0" borderId="33" xfId="2" applyFont="1" applyBorder="1"/>
    <xf numFmtId="10" fontId="20" fillId="0" borderId="19" xfId="2" applyNumberFormat="1" applyFont="1" applyFill="1" applyBorder="1" applyAlignment="1">
      <alignment horizontal="center"/>
    </xf>
    <xf numFmtId="0" fontId="8" fillId="0" borderId="33" xfId="2" applyFont="1" applyFill="1" applyBorder="1" applyAlignment="1">
      <alignment horizontal="left" vertical="center"/>
    </xf>
    <xf numFmtId="0" fontId="21" fillId="0" borderId="0" xfId="2" applyFont="1" applyFill="1" applyBorder="1" applyAlignment="1">
      <alignment horizontal="center" vertical="center"/>
    </xf>
    <xf numFmtId="0" fontId="22" fillId="0" borderId="0" xfId="2" applyFont="1" applyBorder="1" applyAlignment="1">
      <alignment horizontal="center" vertical="center"/>
    </xf>
    <xf numFmtId="0" fontId="8" fillId="0" borderId="33" xfId="2" applyFont="1" applyBorder="1" applyAlignment="1">
      <alignment horizontal="left"/>
    </xf>
    <xf numFmtId="9" fontId="20" fillId="0" borderId="19" xfId="2" applyNumberFormat="1" applyFont="1" applyFill="1" applyBorder="1" applyAlignment="1">
      <alignment horizontal="center" vertical="center"/>
    </xf>
    <xf numFmtId="0" fontId="21" fillId="0" borderId="0" xfId="2" applyFont="1" applyBorder="1" applyAlignment="1">
      <alignment horizontal="center"/>
    </xf>
    <xf numFmtId="0" fontId="23" fillId="0" borderId="0" xfId="2" applyFont="1"/>
    <xf numFmtId="44" fontId="8" fillId="0" borderId="0" xfId="2" applyNumberFormat="1" applyFont="1" applyBorder="1" applyAlignment="1">
      <alignment horizontal="center" vertical="center"/>
    </xf>
    <xf numFmtId="0" fontId="8" fillId="0" borderId="19" xfId="2" applyFont="1" applyBorder="1"/>
    <xf numFmtId="9" fontId="20" fillId="0" borderId="19" xfId="2" applyNumberFormat="1" applyFont="1" applyBorder="1" applyAlignment="1">
      <alignment horizontal="center"/>
    </xf>
    <xf numFmtId="0" fontId="8" fillId="0" borderId="0" xfId="2" applyFont="1" applyAlignment="1">
      <alignment vertical="center"/>
    </xf>
    <xf numFmtId="0" fontId="8" fillId="0" borderId="0" xfId="2" applyFont="1" applyAlignment="1">
      <alignment horizontal="center" vertical="center" wrapText="1"/>
    </xf>
    <xf numFmtId="0" fontId="8" fillId="0" borderId="19" xfId="2" applyFont="1" applyBorder="1" applyAlignment="1">
      <alignment horizontal="center" vertical="center" wrapText="1"/>
    </xf>
    <xf numFmtId="0" fontId="8" fillId="0" borderId="19" xfId="2" applyFont="1" applyFill="1" applyBorder="1" applyAlignment="1">
      <alignment horizontal="center" vertical="center" wrapText="1"/>
    </xf>
    <xf numFmtId="0" fontId="8" fillId="19" borderId="32" xfId="2" applyFont="1" applyFill="1" applyBorder="1" applyAlignment="1">
      <alignment horizontal="center" vertical="center" wrapText="1"/>
    </xf>
    <xf numFmtId="0" fontId="8" fillId="0" borderId="0" xfId="2" applyFont="1" applyBorder="1" applyAlignment="1">
      <alignment horizontal="center" vertical="center" wrapText="1"/>
    </xf>
    <xf numFmtId="9" fontId="8" fillId="0" borderId="19" xfId="2" applyNumberFormat="1" applyFont="1" applyBorder="1" applyAlignment="1">
      <alignment horizontal="center" vertical="center" wrapText="1"/>
    </xf>
    <xf numFmtId="166" fontId="8" fillId="0" borderId="19" xfId="2" applyNumberFormat="1" applyFont="1" applyBorder="1" applyAlignment="1">
      <alignment horizontal="center"/>
    </xf>
    <xf numFmtId="9" fontId="8" fillId="0" borderId="19" xfId="2" applyNumberFormat="1" applyFont="1" applyFill="1" applyBorder="1" applyAlignment="1">
      <alignment horizontal="center" vertical="center" wrapText="1"/>
    </xf>
    <xf numFmtId="0" fontId="8" fillId="19" borderId="14" xfId="2" applyFont="1" applyFill="1" applyBorder="1" applyAlignment="1">
      <alignment horizontal="center" vertical="center" wrapText="1"/>
    </xf>
    <xf numFmtId="0" fontId="8" fillId="0" borderId="0" xfId="2" applyFont="1" applyBorder="1"/>
    <xf numFmtId="0" fontId="8" fillId="19" borderId="27" xfId="2" applyFont="1" applyFill="1" applyBorder="1"/>
    <xf numFmtId="0" fontId="8" fillId="0" borderId="0" xfId="2" applyFont="1" applyFill="1"/>
    <xf numFmtId="0" fontId="8" fillId="0" borderId="19" xfId="2" applyFont="1" applyBorder="1" applyAlignment="1">
      <alignment horizontal="left" vertical="center"/>
    </xf>
    <xf numFmtId="44" fontId="24" fillId="0" borderId="19" xfId="2" applyNumberFormat="1" applyFont="1" applyBorder="1" applyAlignment="1">
      <alignment horizontal="left" vertical="center"/>
    </xf>
    <xf numFmtId="44" fontId="22" fillId="0" borderId="19" xfId="2" applyNumberFormat="1" applyFont="1" applyBorder="1" applyAlignment="1">
      <alignment horizontal="center"/>
    </xf>
    <xf numFmtId="44" fontId="22" fillId="0" borderId="19" xfId="2" applyNumberFormat="1" applyFont="1" applyFill="1" applyBorder="1" applyAlignment="1">
      <alignment horizontal="center"/>
    </xf>
    <xf numFmtId="44" fontId="22" fillId="19" borderId="19" xfId="2" applyNumberFormat="1" applyFont="1" applyFill="1" applyBorder="1"/>
    <xf numFmtId="44" fontId="24" fillId="0" borderId="19" xfId="2" applyNumberFormat="1" applyFont="1" applyBorder="1" applyAlignment="1">
      <alignment horizontal="center" vertical="center" wrapText="1"/>
    </xf>
    <xf numFmtId="0" fontId="8" fillId="0" borderId="8" xfId="2" applyFont="1" applyFill="1" applyBorder="1" applyAlignment="1">
      <alignment horizontal="left" vertical="center"/>
    </xf>
    <xf numFmtId="44" fontId="24" fillId="0" borderId="19" xfId="2" applyNumberFormat="1" applyFont="1" applyFill="1" applyBorder="1"/>
    <xf numFmtId="44" fontId="24" fillId="0" borderId="0" xfId="2" applyNumberFormat="1" applyFont="1" applyFill="1" applyBorder="1"/>
    <xf numFmtId="44" fontId="8" fillId="16" borderId="0" xfId="2" applyNumberFormat="1" applyFont="1" applyFill="1"/>
    <xf numFmtId="44" fontId="8" fillId="16" borderId="0" xfId="2" applyNumberFormat="1" applyFont="1" applyFill="1" applyBorder="1"/>
    <xf numFmtId="44" fontId="22" fillId="19" borderId="45" xfId="2" applyNumberFormat="1" applyFont="1" applyFill="1" applyBorder="1"/>
    <xf numFmtId="0" fontId="8" fillId="0" borderId="0" xfId="2" applyFont="1" applyFill="1" applyBorder="1" applyAlignment="1">
      <alignment horizontal="left" vertical="center"/>
    </xf>
    <xf numFmtId="44" fontId="8" fillId="0" borderId="0" xfId="2" applyNumberFormat="1" applyFont="1" applyFill="1" applyBorder="1"/>
    <xf numFmtId="44" fontId="8" fillId="0" borderId="0" xfId="2" applyNumberFormat="1" applyFont="1" applyFill="1"/>
    <xf numFmtId="44" fontId="22" fillId="0" borderId="0" xfId="2" applyNumberFormat="1" applyFont="1" applyFill="1" applyBorder="1"/>
    <xf numFmtId="0" fontId="8" fillId="0" borderId="4" xfId="2" applyFont="1" applyBorder="1"/>
    <xf numFmtId="0" fontId="8" fillId="0" borderId="23" xfId="2" applyFont="1" applyBorder="1" applyAlignment="1">
      <alignment horizontal="center"/>
    </xf>
    <xf numFmtId="0" fontId="25" fillId="0" borderId="6" xfId="2" applyFont="1" applyBorder="1" applyAlignment="1">
      <alignment horizontal="center"/>
    </xf>
    <xf numFmtId="0" fontId="8" fillId="0" borderId="8" xfId="2" applyFont="1" applyBorder="1" applyAlignment="1">
      <alignment horizontal="left" vertical="center"/>
    </xf>
    <xf numFmtId="0" fontId="24" fillId="0" borderId="8" xfId="2" applyFont="1" applyFill="1" applyBorder="1" applyAlignment="1">
      <alignment horizontal="center"/>
    </xf>
    <xf numFmtId="44" fontId="22" fillId="0" borderId="30" xfId="2" applyNumberFormat="1" applyFont="1" applyFill="1" applyBorder="1" applyAlignment="1">
      <alignment horizontal="left" vertical="center"/>
    </xf>
    <xf numFmtId="0" fontId="6" fillId="0" borderId="32" xfId="2" applyFont="1" applyBorder="1" applyAlignment="1">
      <alignment horizontal="center" vertical="center" wrapText="1"/>
    </xf>
    <xf numFmtId="0" fontId="8" fillId="16" borderId="19" xfId="2" applyFont="1" applyFill="1" applyBorder="1"/>
    <xf numFmtId="0" fontId="8" fillId="0" borderId="0" xfId="2" applyFont="1" applyFill="1" applyBorder="1"/>
    <xf numFmtId="44" fontId="24" fillId="0" borderId="0" xfId="2" applyNumberFormat="1" applyFont="1" applyFill="1" applyBorder="1" applyAlignment="1">
      <alignment vertical="center"/>
    </xf>
    <xf numFmtId="0" fontId="5" fillId="17" borderId="19" xfId="2" applyFont="1" applyFill="1" applyBorder="1" applyAlignment="1">
      <alignment horizontal="left"/>
    </xf>
    <xf numFmtId="0" fontId="5" fillId="17" borderId="19" xfId="2" applyFill="1" applyBorder="1" applyAlignment="1">
      <alignment horizontal="center"/>
    </xf>
    <xf numFmtId="2" fontId="5" fillId="17" borderId="19" xfId="2" applyNumberFormat="1" applyFill="1" applyBorder="1" applyAlignment="1">
      <alignment horizontal="center"/>
    </xf>
    <xf numFmtId="2" fontId="8" fillId="0" borderId="32" xfId="2" applyNumberFormat="1" applyFont="1" applyBorder="1" applyAlignment="1">
      <alignment horizontal="left"/>
    </xf>
    <xf numFmtId="2" fontId="8" fillId="0" borderId="32" xfId="2" applyNumberFormat="1" applyFont="1" applyBorder="1" applyAlignment="1">
      <alignment horizontal="center"/>
    </xf>
    <xf numFmtId="1" fontId="24" fillId="0" borderId="32" xfId="2" applyNumberFormat="1" applyFont="1" applyFill="1" applyBorder="1" applyAlignment="1">
      <alignment horizontal="center"/>
    </xf>
    <xf numFmtId="44" fontId="5" fillId="0" borderId="0" xfId="2" applyNumberFormat="1" applyAlignment="1">
      <alignment horizontal="center"/>
    </xf>
    <xf numFmtId="0" fontId="26" fillId="0" borderId="0" xfId="2" applyFont="1" applyFill="1" applyBorder="1" applyAlignment="1">
      <alignment horizontal="left"/>
    </xf>
    <xf numFmtId="0" fontId="8" fillId="20" borderId="36" xfId="2" applyFont="1" applyFill="1" applyBorder="1" applyAlignment="1">
      <alignment horizontal="center"/>
    </xf>
    <xf numFmtId="0" fontId="8" fillId="21" borderId="32" xfId="2" applyFont="1" applyFill="1" applyBorder="1" applyAlignment="1">
      <alignment horizontal="center"/>
    </xf>
    <xf numFmtId="0" fontId="5" fillId="0" borderId="0" xfId="2" applyFill="1" applyBorder="1"/>
    <xf numFmtId="0" fontId="26" fillId="0" borderId="0" xfId="2" applyFont="1" applyFill="1" applyBorder="1" applyAlignment="1"/>
    <xf numFmtId="0" fontId="8" fillId="0" borderId="7" xfId="2" applyFont="1" applyBorder="1"/>
    <xf numFmtId="0" fontId="8" fillId="21" borderId="27" xfId="2" applyFont="1" applyFill="1" applyBorder="1" applyAlignment="1">
      <alignment horizontal="center"/>
    </xf>
    <xf numFmtId="2" fontId="8" fillId="20" borderId="8" xfId="2" applyNumberFormat="1" applyFont="1" applyFill="1" applyBorder="1" applyAlignment="1">
      <alignment horizontal="center"/>
    </xf>
    <xf numFmtId="44" fontId="8" fillId="21" borderId="19" xfId="2" applyNumberFormat="1" applyFont="1" applyFill="1" applyBorder="1" applyAlignment="1">
      <alignment horizontal="center"/>
    </xf>
    <xf numFmtId="44" fontId="5" fillId="0" borderId="0" xfId="2" applyNumberFormat="1" applyFill="1" applyBorder="1"/>
    <xf numFmtId="0" fontId="27" fillId="0" borderId="0" xfId="2" applyFont="1" applyFill="1" applyBorder="1" applyAlignment="1">
      <alignment vertical="center"/>
    </xf>
    <xf numFmtId="2" fontId="28" fillId="0" borderId="0" xfId="2" applyNumberFormat="1" applyFont="1" applyFill="1" applyBorder="1" applyAlignment="1" applyProtection="1">
      <alignment horizontal="center"/>
      <protection locked="0" hidden="1"/>
    </xf>
    <xf numFmtId="0" fontId="29" fillId="0" borderId="0" xfId="2" applyFont="1" applyFill="1" applyBorder="1" applyAlignment="1">
      <alignment horizontal="center"/>
    </xf>
    <xf numFmtId="0" fontId="8" fillId="0" borderId="0" xfId="2" applyFont="1" applyFill="1" applyBorder="1" applyAlignment="1">
      <alignment vertical="center"/>
    </xf>
    <xf numFmtId="2" fontId="8" fillId="0" borderId="19" xfId="2" applyNumberFormat="1" applyFont="1" applyFill="1" applyBorder="1" applyAlignment="1" applyProtection="1">
      <alignment horizontal="center"/>
      <protection locked="0" hidden="1"/>
    </xf>
    <xf numFmtId="9" fontId="14" fillId="0" borderId="0" xfId="2" applyNumberFormat="1" applyFont="1" applyFill="1" applyBorder="1" applyAlignment="1">
      <alignment horizontal="center"/>
    </xf>
    <xf numFmtId="2" fontId="5" fillId="0" borderId="0" xfId="2" applyNumberFormat="1" applyFont="1" applyFill="1" applyBorder="1" applyAlignment="1">
      <alignment horizontal="center"/>
    </xf>
    <xf numFmtId="2" fontId="14" fillId="0" borderId="0" xfId="2" applyNumberFormat="1" applyFont="1" applyFill="1" applyBorder="1" applyAlignment="1">
      <alignment horizontal="center"/>
    </xf>
    <xf numFmtId="2" fontId="24" fillId="0" borderId="0" xfId="2" applyNumberFormat="1" applyFont="1" applyFill="1" applyBorder="1"/>
    <xf numFmtId="44" fontId="8" fillId="0" borderId="0" xfId="2" applyNumberFormat="1" applyFont="1" applyFill="1" applyBorder="1" applyAlignment="1">
      <alignment horizontal="center" vertical="center"/>
    </xf>
    <xf numFmtId="0" fontId="5" fillId="0" borderId="0" xfId="2" applyAlignment="1">
      <alignment horizontal="center"/>
    </xf>
    <xf numFmtId="0" fontId="5" fillId="0" borderId="0" xfId="2" applyBorder="1" applyAlignment="1">
      <alignment horizontal="center"/>
    </xf>
    <xf numFmtId="9" fontId="5" fillId="0" borderId="0" xfId="2" applyNumberFormat="1" applyFill="1" applyBorder="1" applyAlignment="1">
      <alignment horizontal="center"/>
    </xf>
    <xf numFmtId="0" fontId="5" fillId="0" borderId="0" xfId="2" applyFill="1" applyBorder="1" applyAlignment="1" applyProtection="1">
      <alignment horizontal="center"/>
      <protection locked="0"/>
    </xf>
    <xf numFmtId="44" fontId="9" fillId="0" borderId="0" xfId="2" applyNumberFormat="1" applyFont="1" applyFill="1" applyBorder="1"/>
    <xf numFmtId="0" fontId="6" fillId="0" borderId="0" xfId="2" applyFont="1" applyFill="1" applyBorder="1"/>
    <xf numFmtId="3" fontId="5" fillId="0" borderId="0" xfId="2" applyNumberFormat="1" applyFill="1" applyBorder="1" applyAlignment="1" applyProtection="1">
      <alignment horizontal="center"/>
      <protection locked="0"/>
    </xf>
    <xf numFmtId="0" fontId="5" fillId="11" borderId="47" xfId="2" applyFill="1" applyBorder="1" applyAlignment="1" applyProtection="1">
      <alignment horizontal="center"/>
      <protection locked="0"/>
    </xf>
    <xf numFmtId="0" fontId="6" fillId="0" borderId="36" xfId="2" applyFont="1" applyFill="1" applyBorder="1"/>
    <xf numFmtId="0" fontId="6" fillId="0" borderId="48" xfId="2" applyFont="1" applyBorder="1" applyAlignment="1">
      <alignment horizontal="center"/>
    </xf>
    <xf numFmtId="167" fontId="5" fillId="11" borderId="13" xfId="2" applyNumberFormat="1" applyFill="1" applyBorder="1" applyAlignment="1" applyProtection="1">
      <alignment horizontal="center"/>
      <protection locked="0"/>
    </xf>
    <xf numFmtId="167" fontId="5" fillId="11" borderId="14" xfId="2" applyNumberFormat="1" applyFill="1" applyBorder="1" applyAlignment="1" applyProtection="1">
      <alignment horizontal="center"/>
      <protection locked="0"/>
    </xf>
    <xf numFmtId="0" fontId="2" fillId="22" borderId="10" xfId="0" applyFont="1" applyFill="1" applyBorder="1" applyAlignment="1">
      <alignment horizontal="center" vertical="center"/>
    </xf>
    <xf numFmtId="0" fontId="2" fillId="22" borderId="13" xfId="0" applyFont="1" applyFill="1" applyBorder="1" applyAlignment="1">
      <alignment horizontal="center" vertical="center" wrapText="1"/>
    </xf>
    <xf numFmtId="167" fontId="0" fillId="0" borderId="15" xfId="0" applyNumberFormat="1" applyFont="1" applyBorder="1"/>
    <xf numFmtId="0" fontId="0" fillId="0" borderId="7" xfId="0" applyFill="1" applyBorder="1"/>
    <xf numFmtId="44" fontId="2" fillId="0" borderId="13" xfId="1" applyFont="1" applyFill="1" applyBorder="1"/>
    <xf numFmtId="44" fontId="2" fillId="0" borderId="15" xfId="0" applyNumberFormat="1" applyFont="1" applyFill="1" applyBorder="1"/>
    <xf numFmtId="44" fontId="2" fillId="0" borderId="0" xfId="0" applyNumberFormat="1" applyFont="1" applyFill="1"/>
    <xf numFmtId="9" fontId="0" fillId="0" borderId="0" xfId="0" applyNumberFormat="1" applyFill="1" applyBorder="1"/>
    <xf numFmtId="0" fontId="0" fillId="0" borderId="14" xfId="0" applyFill="1" applyBorder="1"/>
    <xf numFmtId="44" fontId="0" fillId="0" borderId="15" xfId="0" applyNumberFormat="1" applyFill="1" applyBorder="1"/>
    <xf numFmtId="0" fontId="0" fillId="23" borderId="0" xfId="0" applyFill="1" applyBorder="1"/>
    <xf numFmtId="0" fontId="2" fillId="23" borderId="0" xfId="0" applyFont="1" applyFill="1" applyBorder="1" applyAlignment="1">
      <alignment horizontal="left"/>
    </xf>
    <xf numFmtId="44" fontId="0" fillId="23" borderId="0" xfId="1" applyFont="1" applyFill="1" applyBorder="1"/>
    <xf numFmtId="44" fontId="2" fillId="23" borderId="0" xfId="1" applyFont="1" applyFill="1" applyBorder="1"/>
    <xf numFmtId="44" fontId="0" fillId="23" borderId="13" xfId="1" applyFont="1" applyFill="1" applyBorder="1"/>
    <xf numFmtId="44" fontId="0" fillId="23" borderId="14" xfId="1" applyFont="1" applyFill="1" applyBorder="1"/>
    <xf numFmtId="0" fontId="2" fillId="23" borderId="7" xfId="0" applyFont="1" applyFill="1" applyBorder="1"/>
    <xf numFmtId="0" fontId="2" fillId="23" borderId="0" xfId="0" applyFont="1" applyFill="1" applyBorder="1"/>
    <xf numFmtId="44" fontId="0" fillId="0" borderId="0" xfId="0" applyNumberFormat="1" applyFont="1" applyAlignment="1">
      <alignment horizontal="left"/>
    </xf>
    <xf numFmtId="44" fontId="0" fillId="23" borderId="49" xfId="1" applyFont="1" applyFill="1" applyBorder="1"/>
    <xf numFmtId="167" fontId="9" fillId="11" borderId="46" xfId="2" applyNumberFormat="1" applyFont="1" applyFill="1" applyBorder="1" applyAlignment="1" applyProtection="1">
      <alignment horizontal="center"/>
      <protection locked="0"/>
    </xf>
    <xf numFmtId="0" fontId="6" fillId="0" borderId="0" xfId="2" applyFont="1" applyAlignment="1">
      <alignment horizontal="center"/>
    </xf>
    <xf numFmtId="0" fontId="5" fillId="0" borderId="0" xfId="2" applyAlignment="1">
      <alignment horizontal="center"/>
    </xf>
    <xf numFmtId="0" fontId="7" fillId="0" borderId="0" xfId="2" applyFont="1" applyAlignment="1">
      <alignment horizontal="center"/>
    </xf>
    <xf numFmtId="44" fontId="9" fillId="0" borderId="0" xfId="2" applyNumberFormat="1" applyFont="1" applyBorder="1"/>
    <xf numFmtId="166" fontId="5" fillId="0" borderId="0" xfId="2" applyNumberFormat="1" applyBorder="1" applyAlignment="1">
      <alignment horizontal="center"/>
    </xf>
    <xf numFmtId="2" fontId="0" fillId="0" borderId="0" xfId="0" applyNumberFormat="1" applyBorder="1" applyAlignment="1">
      <alignment horizontal="center" vertical="center"/>
    </xf>
    <xf numFmtId="10" fontId="5" fillId="0" borderId="0" xfId="2" applyNumberFormat="1"/>
    <xf numFmtId="2" fontId="5" fillId="0" borderId="0" xfId="2" applyNumberFormat="1"/>
    <xf numFmtId="0" fontId="5" fillId="11" borderId="21" xfId="2" applyFill="1" applyBorder="1" applyAlignment="1" applyProtection="1">
      <alignment horizontal="center"/>
      <protection locked="0"/>
    </xf>
    <xf numFmtId="0" fontId="5" fillId="11" borderId="3" xfId="2" applyFill="1" applyBorder="1" applyAlignment="1" applyProtection="1">
      <alignment horizontal="center"/>
      <protection locked="0"/>
    </xf>
    <xf numFmtId="0" fontId="5" fillId="11" borderId="23" xfId="2" applyFill="1" applyBorder="1" applyAlignment="1" applyProtection="1">
      <alignment horizontal="left"/>
      <protection locked="0"/>
    </xf>
    <xf numFmtId="0" fontId="5" fillId="11" borderId="24" xfId="2" applyFill="1" applyBorder="1" applyAlignment="1" applyProtection="1">
      <alignment horizontal="left"/>
      <protection locked="0"/>
    </xf>
    <xf numFmtId="0" fontId="7" fillId="0" borderId="0" xfId="2" applyFont="1" applyAlignment="1">
      <alignment horizontal="center"/>
    </xf>
    <xf numFmtId="0" fontId="20" fillId="0" borderId="0" xfId="2" applyFont="1" applyAlignment="1">
      <alignment horizontal="center"/>
    </xf>
    <xf numFmtId="0" fontId="6" fillId="0" borderId="0" xfId="2" applyFont="1" applyAlignment="1">
      <alignment horizontal="center" vertical="center" wrapText="1"/>
    </xf>
    <xf numFmtId="0" fontId="9" fillId="13" borderId="19" xfId="2" applyFont="1" applyFill="1" applyBorder="1" applyAlignment="1">
      <alignment horizontal="center" vertical="center" wrapText="1"/>
    </xf>
    <xf numFmtId="0" fontId="9" fillId="13" borderId="19" xfId="2" applyFont="1" applyFill="1" applyBorder="1" applyAlignment="1">
      <alignment horizontal="center" vertical="center"/>
    </xf>
    <xf numFmtId="0" fontId="5" fillId="11" borderId="19" xfId="2" applyFill="1" applyBorder="1" applyAlignment="1" applyProtection="1">
      <alignment horizontal="left"/>
      <protection locked="0"/>
    </xf>
    <xf numFmtId="0" fontId="5" fillId="11" borderId="26" xfId="2" applyFill="1" applyBorder="1" applyAlignment="1" applyProtection="1">
      <alignment horizontal="left"/>
      <protection locked="0"/>
    </xf>
    <xf numFmtId="0" fontId="5" fillId="11" borderId="29" xfId="2" applyFill="1" applyBorder="1" applyAlignment="1" applyProtection="1">
      <alignment horizontal="left"/>
      <protection locked="0"/>
    </xf>
    <xf numFmtId="0" fontId="5" fillId="11" borderId="30" xfId="2" applyFill="1" applyBorder="1" applyAlignment="1" applyProtection="1">
      <alignment horizontal="left"/>
      <protection locked="0"/>
    </xf>
    <xf numFmtId="0" fontId="6" fillId="11" borderId="21" xfId="2" applyFont="1" applyFill="1" applyBorder="1" applyAlignment="1" applyProtection="1">
      <alignment horizontal="left"/>
      <protection locked="0"/>
    </xf>
    <xf numFmtId="0" fontId="6" fillId="11" borderId="3" xfId="2" applyFont="1" applyFill="1" applyBorder="1" applyAlignment="1" applyProtection="1">
      <alignment horizontal="left"/>
      <protection locked="0"/>
    </xf>
    <xf numFmtId="0" fontId="5" fillId="0" borderId="19" xfId="2" applyBorder="1" applyAlignment="1">
      <alignment horizontal="center" vertical="center" wrapText="1"/>
    </xf>
    <xf numFmtId="0" fontId="5" fillId="0" borderId="19" xfId="2" applyBorder="1" applyAlignment="1"/>
    <xf numFmtId="0" fontId="13" fillId="17" borderId="36" xfId="2" applyFont="1" applyFill="1" applyBorder="1" applyAlignment="1">
      <alignment horizontal="center" vertical="center"/>
    </xf>
    <xf numFmtId="0" fontId="13" fillId="17" borderId="37" xfId="2" applyFont="1" applyFill="1" applyBorder="1" applyAlignment="1">
      <alignment horizontal="center" vertical="center"/>
    </xf>
    <xf numFmtId="0" fontId="9" fillId="0" borderId="1" xfId="2" applyFont="1" applyBorder="1" applyAlignment="1">
      <alignment horizontal="left"/>
    </xf>
    <xf numFmtId="0" fontId="9" fillId="0" borderId="16" xfId="2" applyFont="1" applyBorder="1" applyAlignment="1">
      <alignment horizontal="left"/>
    </xf>
    <xf numFmtId="2" fontId="5" fillId="0" borderId="19" xfId="2" applyNumberFormat="1" applyBorder="1" applyAlignment="1">
      <alignment horizontal="center" vertical="center"/>
    </xf>
    <xf numFmtId="0" fontId="9" fillId="0" borderId="2" xfId="2" applyFont="1" applyBorder="1" applyAlignment="1">
      <alignment horizontal="left"/>
    </xf>
    <xf numFmtId="0" fontId="9" fillId="0" borderId="3" xfId="2" applyFont="1" applyBorder="1" applyAlignment="1">
      <alignment horizontal="left"/>
    </xf>
    <xf numFmtId="0" fontId="5" fillId="0" borderId="19" xfId="2" applyBorder="1" applyAlignment="1">
      <alignment horizontal="center" vertical="center" textRotation="90"/>
    </xf>
    <xf numFmtId="0" fontId="5" fillId="0" borderId="19" xfId="2" applyBorder="1" applyAlignment="1">
      <alignment horizontal="center"/>
    </xf>
    <xf numFmtId="0" fontId="5" fillId="0" borderId="19" xfId="2" applyBorder="1" applyAlignment="1">
      <alignment horizontal="center" vertical="center" textRotation="90" wrapText="1"/>
    </xf>
    <xf numFmtId="0" fontId="6" fillId="0" borderId="0" xfId="2" applyFont="1" applyAlignment="1">
      <alignment horizontal="center"/>
    </xf>
    <xf numFmtId="0" fontId="5" fillId="0" borderId="0" xfId="2" applyAlignment="1">
      <alignment horizontal="center"/>
    </xf>
    <xf numFmtId="0" fontId="8" fillId="0" borderId="0" xfId="2" applyFont="1" applyAlignment="1">
      <alignment horizontal="center"/>
    </xf>
    <xf numFmtId="0" fontId="2" fillId="7" borderId="11" xfId="0" applyFont="1" applyFill="1" applyBorder="1" applyAlignment="1">
      <alignment horizontal="center" vertical="center"/>
    </xf>
    <xf numFmtId="0" fontId="20" fillId="18" borderId="1" xfId="2" applyFont="1" applyFill="1" applyBorder="1" applyAlignment="1">
      <alignment horizontal="center" vertical="center"/>
    </xf>
    <xf numFmtId="0" fontId="20" fillId="18" borderId="2" xfId="2" applyFont="1" applyFill="1" applyBorder="1" applyAlignment="1">
      <alignment horizontal="center" vertical="center"/>
    </xf>
    <xf numFmtId="0" fontId="20" fillId="18" borderId="3" xfId="2" applyFont="1" applyFill="1" applyBorder="1" applyAlignment="1">
      <alignment horizontal="center" vertical="center"/>
    </xf>
    <xf numFmtId="0" fontId="0" fillId="11" borderId="24" xfId="0" applyFill="1" applyBorder="1" applyAlignment="1" applyProtection="1">
      <alignment horizontal="center"/>
      <protection locked="0"/>
    </xf>
    <xf numFmtId="0" fontId="0" fillId="11" borderId="26" xfId="0" applyFill="1" applyBorder="1" applyAlignment="1" applyProtection="1">
      <alignment horizontal="center"/>
      <protection locked="0"/>
    </xf>
    <xf numFmtId="0" fontId="0" fillId="11" borderId="30" xfId="0" applyFill="1" applyBorder="1" applyAlignment="1" applyProtection="1">
      <alignment horizontal="center"/>
      <protection locked="0"/>
    </xf>
    <xf numFmtId="0" fontId="0" fillId="0" borderId="5" xfId="0" applyBorder="1" applyAlignment="1">
      <alignment wrapText="1"/>
    </xf>
    <xf numFmtId="0" fontId="20" fillId="12" borderId="4" xfId="2" applyFont="1" applyFill="1" applyBorder="1" applyAlignment="1">
      <alignment vertical="center" wrapText="1"/>
    </xf>
    <xf numFmtId="44" fontId="20" fillId="12" borderId="6" xfId="2" applyNumberFormat="1" applyFont="1" applyFill="1" applyBorder="1" applyAlignment="1">
      <alignment horizontal="center" vertical="center" wrapText="1"/>
    </xf>
    <xf numFmtId="0" fontId="0" fillId="0" borderId="8" xfId="0" applyBorder="1" applyAlignment="1">
      <alignment wrapText="1"/>
    </xf>
    <xf numFmtId="0" fontId="0" fillId="0" borderId="9" xfId="0" applyBorder="1" applyAlignment="1">
      <alignment wrapText="1"/>
    </xf>
    <xf numFmtId="0" fontId="0" fillId="0" borderId="50" xfId="0" applyBorder="1" applyAlignment="1">
      <alignment wrapText="1"/>
    </xf>
  </cellXfs>
  <cellStyles count="3">
    <cellStyle name="Monétaire" xfId="1" builtinId="4"/>
    <cellStyle name="Normal" xfId="0" builtinId="0"/>
    <cellStyle name="Normal 2" xfId="2"/>
  </cellStyles>
  <dxfs count="0"/>
  <tableStyles count="0" defaultTableStyle="TableStyleMedium2" defaultPivotStyle="PivotStyleLight16"/>
  <colors>
    <mruColors>
      <color rgb="FFCC99FF"/>
      <color rgb="FFCC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819150</xdr:colOff>
      <xdr:row>0</xdr:row>
      <xdr:rowOff>66675</xdr:rowOff>
    </xdr:from>
    <xdr:to>
      <xdr:col>2</xdr:col>
      <xdr:colOff>819150</xdr:colOff>
      <xdr:row>1</xdr:row>
      <xdr:rowOff>0</xdr:rowOff>
    </xdr:to>
    <xdr:pic>
      <xdr:nvPicPr>
        <xdr:cNvPr id="3" name="Immagin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66675"/>
          <a:ext cx="514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0</xdr:row>
      <xdr:rowOff>47625</xdr:rowOff>
    </xdr:from>
    <xdr:to>
      <xdr:col>3</xdr:col>
      <xdr:colOff>1138333</xdr:colOff>
      <xdr:row>3</xdr:row>
      <xdr:rowOff>76200</xdr:rowOff>
    </xdr:to>
    <xdr:pic>
      <xdr:nvPicPr>
        <xdr:cNvPr id="7" name="Immagine 6" descr="loghi maggio 20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6" y="47625"/>
          <a:ext cx="4995957"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819150</xdr:colOff>
      <xdr:row>0</xdr:row>
      <xdr:rowOff>66675</xdr:rowOff>
    </xdr:from>
    <xdr:to>
      <xdr:col>2</xdr:col>
      <xdr:colOff>819150</xdr:colOff>
      <xdr:row>0</xdr:row>
      <xdr:rowOff>742950</xdr:rowOff>
    </xdr:to>
    <xdr:pic>
      <xdr:nvPicPr>
        <xdr:cNvPr id="8" name="Immagin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666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38101</xdr:colOff>
      <xdr:row>0</xdr:row>
      <xdr:rowOff>66676</xdr:rowOff>
    </xdr:from>
    <xdr:to>
      <xdr:col>21</xdr:col>
      <xdr:colOff>19050</xdr:colOff>
      <xdr:row>0</xdr:row>
      <xdr:rowOff>1210230</xdr:rowOff>
    </xdr:to>
    <xdr:pic>
      <xdr:nvPicPr>
        <xdr:cNvPr id="12" name="Immagine 11"/>
        <xdr:cNvPicPr>
          <a:picLocks noChangeAspect="1"/>
        </xdr:cNvPicPr>
      </xdr:nvPicPr>
      <xdr:blipFill rotWithShape="1">
        <a:blip xmlns:r="http://schemas.openxmlformats.org/officeDocument/2006/relationships" r:embed="rId2"/>
        <a:srcRect l="873" r="1139" b="6441"/>
        <a:stretch/>
      </xdr:blipFill>
      <xdr:spPr>
        <a:xfrm>
          <a:off x="352426" y="66676"/>
          <a:ext cx="5000624" cy="1143554"/>
        </a:xfrm>
        <a:prstGeom prst="rect">
          <a:avLst/>
        </a:prstGeom>
      </xdr:spPr>
    </xdr:pic>
    <xdr:clientData/>
  </xdr:twoCellAnchor>
</xdr:wsDr>
</file>

<file path=xl/theme/theme1.xml><?xml version="1.0" encoding="utf-8"?>
<a:theme xmlns:a="http://schemas.openxmlformats.org/drawingml/2006/main" name="Tema di Office">
  <a:themeElements>
    <a:clrScheme name="Elica">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17"/>
  <sheetViews>
    <sheetView topLeftCell="A10" workbookViewId="0">
      <selection activeCell="Y32" sqref="Y32"/>
    </sheetView>
  </sheetViews>
  <sheetFormatPr baseColWidth="10" defaultColWidth="9.140625" defaultRowHeight="15" customHeight="1" x14ac:dyDescent="0.2"/>
  <cols>
    <col min="1" max="1" width="4.7109375" style="123" customWidth="1"/>
    <col min="2" max="2" width="30.7109375" style="123" customWidth="1"/>
    <col min="3" max="3" width="27.140625" style="123" customWidth="1"/>
    <col min="4" max="4" width="17.140625" style="123" customWidth="1"/>
    <col min="5" max="5" width="9" style="123" hidden="1" customWidth="1"/>
    <col min="6" max="6" width="9" style="122" hidden="1" customWidth="1"/>
    <col min="7" max="7" width="9" style="123" hidden="1" customWidth="1"/>
    <col min="8" max="8" width="15.42578125" style="123" hidden="1" customWidth="1"/>
    <col min="9" max="9" width="9" style="123" hidden="1" customWidth="1"/>
    <col min="10" max="10" width="13.85546875" style="123" hidden="1" customWidth="1"/>
    <col min="11" max="11" width="10.85546875" style="122" hidden="1" customWidth="1"/>
    <col min="12" max="12" width="14" style="123" hidden="1" customWidth="1"/>
    <col min="13" max="13" width="9" style="123" hidden="1" customWidth="1"/>
    <col min="14" max="15" width="9.140625" style="123" hidden="1" customWidth="1"/>
    <col min="16" max="16" width="9.42578125" style="123" hidden="1" customWidth="1"/>
    <col min="17" max="17" width="10.85546875" style="123" hidden="1" customWidth="1"/>
    <col min="18" max="18" width="11.140625" style="123" hidden="1" customWidth="1"/>
    <col min="19" max="19" width="9.140625" style="123" hidden="1" customWidth="1"/>
    <col min="20" max="20" width="0" style="123" hidden="1" customWidth="1"/>
    <col min="21" max="256" width="9.140625" style="123"/>
    <col min="257" max="257" width="4.7109375" style="123" customWidth="1"/>
    <col min="258" max="258" width="30.7109375" style="123" customWidth="1"/>
    <col min="259" max="259" width="27.140625" style="123" customWidth="1"/>
    <col min="260" max="260" width="11.5703125" style="123" customWidth="1"/>
    <col min="261" max="263" width="9" style="123" customWidth="1"/>
    <col min="264" max="264" width="15.42578125" style="123" bestFit="1" customWidth="1"/>
    <col min="265" max="265" width="9" style="123" customWidth="1"/>
    <col min="266" max="266" width="13.85546875" style="123" customWidth="1"/>
    <col min="267" max="267" width="10.85546875" style="123" bestFit="1" customWidth="1"/>
    <col min="268" max="268" width="11.85546875" style="123" bestFit="1" customWidth="1"/>
    <col min="269" max="269" width="9" style="123" customWidth="1"/>
    <col min="270" max="271" width="9.140625" style="123" customWidth="1"/>
    <col min="272" max="272" width="9.42578125" style="123" customWidth="1"/>
    <col min="273" max="274" width="0" style="123" hidden="1" customWidth="1"/>
    <col min="275" max="512" width="9.140625" style="123"/>
    <col min="513" max="513" width="4.7109375" style="123" customWidth="1"/>
    <col min="514" max="514" width="30.7109375" style="123" customWidth="1"/>
    <col min="515" max="515" width="27.140625" style="123" customWidth="1"/>
    <col min="516" max="516" width="11.5703125" style="123" customWidth="1"/>
    <col min="517" max="519" width="9" style="123" customWidth="1"/>
    <col min="520" max="520" width="15.42578125" style="123" bestFit="1" customWidth="1"/>
    <col min="521" max="521" width="9" style="123" customWidth="1"/>
    <col min="522" max="522" width="13.85546875" style="123" customWidth="1"/>
    <col min="523" max="523" width="10.85546875" style="123" bestFit="1" customWidth="1"/>
    <col min="524" max="524" width="11.85546875" style="123" bestFit="1" customWidth="1"/>
    <col min="525" max="525" width="9" style="123" customWidth="1"/>
    <col min="526" max="527" width="9.140625" style="123" customWidth="1"/>
    <col min="528" max="528" width="9.42578125" style="123" customWidth="1"/>
    <col min="529" max="530" width="0" style="123" hidden="1" customWidth="1"/>
    <col min="531" max="768" width="9.140625" style="123"/>
    <col min="769" max="769" width="4.7109375" style="123" customWidth="1"/>
    <col min="770" max="770" width="30.7109375" style="123" customWidth="1"/>
    <col min="771" max="771" width="27.140625" style="123" customWidth="1"/>
    <col min="772" max="772" width="11.5703125" style="123" customWidth="1"/>
    <col min="773" max="775" width="9" style="123" customWidth="1"/>
    <col min="776" max="776" width="15.42578125" style="123" bestFit="1" customWidth="1"/>
    <col min="777" max="777" width="9" style="123" customWidth="1"/>
    <col min="778" max="778" width="13.85546875" style="123" customWidth="1"/>
    <col min="779" max="779" width="10.85546875" style="123" bestFit="1" customWidth="1"/>
    <col min="780" max="780" width="11.85546875" style="123" bestFit="1" customWidth="1"/>
    <col min="781" max="781" width="9" style="123" customWidth="1"/>
    <col min="782" max="783" width="9.140625" style="123" customWidth="1"/>
    <col min="784" max="784" width="9.42578125" style="123" customWidth="1"/>
    <col min="785" max="786" width="0" style="123" hidden="1" customWidth="1"/>
    <col min="787" max="1024" width="9.140625" style="123"/>
    <col min="1025" max="1025" width="4.7109375" style="123" customWidth="1"/>
    <col min="1026" max="1026" width="30.7109375" style="123" customWidth="1"/>
    <col min="1027" max="1027" width="27.140625" style="123" customWidth="1"/>
    <col min="1028" max="1028" width="11.5703125" style="123" customWidth="1"/>
    <col min="1029" max="1031" width="9" style="123" customWidth="1"/>
    <col min="1032" max="1032" width="15.42578125" style="123" bestFit="1" customWidth="1"/>
    <col min="1033" max="1033" width="9" style="123" customWidth="1"/>
    <col min="1034" max="1034" width="13.85546875" style="123" customWidth="1"/>
    <col min="1035" max="1035" width="10.85546875" style="123" bestFit="1" customWidth="1"/>
    <col min="1036" max="1036" width="11.85546875" style="123" bestFit="1" customWidth="1"/>
    <col min="1037" max="1037" width="9" style="123" customWidth="1"/>
    <col min="1038" max="1039" width="9.140625" style="123" customWidth="1"/>
    <col min="1040" max="1040" width="9.42578125" style="123" customWidth="1"/>
    <col min="1041" max="1042" width="0" style="123" hidden="1" customWidth="1"/>
    <col min="1043" max="1280" width="9.140625" style="123"/>
    <col min="1281" max="1281" width="4.7109375" style="123" customWidth="1"/>
    <col min="1282" max="1282" width="30.7109375" style="123" customWidth="1"/>
    <col min="1283" max="1283" width="27.140625" style="123" customWidth="1"/>
    <col min="1284" max="1284" width="11.5703125" style="123" customWidth="1"/>
    <col min="1285" max="1287" width="9" style="123" customWidth="1"/>
    <col min="1288" max="1288" width="15.42578125" style="123" bestFit="1" customWidth="1"/>
    <col min="1289" max="1289" width="9" style="123" customWidth="1"/>
    <col min="1290" max="1290" width="13.85546875" style="123" customWidth="1"/>
    <col min="1291" max="1291" width="10.85546875" style="123" bestFit="1" customWidth="1"/>
    <col min="1292" max="1292" width="11.85546875" style="123" bestFit="1" customWidth="1"/>
    <col min="1293" max="1293" width="9" style="123" customWidth="1"/>
    <col min="1294" max="1295" width="9.140625" style="123" customWidth="1"/>
    <col min="1296" max="1296" width="9.42578125" style="123" customWidth="1"/>
    <col min="1297" max="1298" width="0" style="123" hidden="1" customWidth="1"/>
    <col min="1299" max="1536" width="9.140625" style="123"/>
    <col min="1537" max="1537" width="4.7109375" style="123" customWidth="1"/>
    <col min="1538" max="1538" width="30.7109375" style="123" customWidth="1"/>
    <col min="1539" max="1539" width="27.140625" style="123" customWidth="1"/>
    <col min="1540" max="1540" width="11.5703125" style="123" customWidth="1"/>
    <col min="1541" max="1543" width="9" style="123" customWidth="1"/>
    <col min="1544" max="1544" width="15.42578125" style="123" bestFit="1" customWidth="1"/>
    <col min="1545" max="1545" width="9" style="123" customWidth="1"/>
    <col min="1546" max="1546" width="13.85546875" style="123" customWidth="1"/>
    <col min="1547" max="1547" width="10.85546875" style="123" bestFit="1" customWidth="1"/>
    <col min="1548" max="1548" width="11.85546875" style="123" bestFit="1" customWidth="1"/>
    <col min="1549" max="1549" width="9" style="123" customWidth="1"/>
    <col min="1550" max="1551" width="9.140625" style="123" customWidth="1"/>
    <col min="1552" max="1552" width="9.42578125" style="123" customWidth="1"/>
    <col min="1553" max="1554" width="0" style="123" hidden="1" customWidth="1"/>
    <col min="1555" max="1792" width="9.140625" style="123"/>
    <col min="1793" max="1793" width="4.7109375" style="123" customWidth="1"/>
    <col min="1794" max="1794" width="30.7109375" style="123" customWidth="1"/>
    <col min="1795" max="1795" width="27.140625" style="123" customWidth="1"/>
    <col min="1796" max="1796" width="11.5703125" style="123" customWidth="1"/>
    <col min="1797" max="1799" width="9" style="123" customWidth="1"/>
    <col min="1800" max="1800" width="15.42578125" style="123" bestFit="1" customWidth="1"/>
    <col min="1801" max="1801" width="9" style="123" customWidth="1"/>
    <col min="1802" max="1802" width="13.85546875" style="123" customWidth="1"/>
    <col min="1803" max="1803" width="10.85546875" style="123" bestFit="1" customWidth="1"/>
    <col min="1804" max="1804" width="11.85546875" style="123" bestFit="1" customWidth="1"/>
    <col min="1805" max="1805" width="9" style="123" customWidth="1"/>
    <col min="1806" max="1807" width="9.140625" style="123" customWidth="1"/>
    <col min="1808" max="1808" width="9.42578125" style="123" customWidth="1"/>
    <col min="1809" max="1810" width="0" style="123" hidden="1" customWidth="1"/>
    <col min="1811" max="2048" width="9.140625" style="123"/>
    <col min="2049" max="2049" width="4.7109375" style="123" customWidth="1"/>
    <col min="2050" max="2050" width="30.7109375" style="123" customWidth="1"/>
    <col min="2051" max="2051" width="27.140625" style="123" customWidth="1"/>
    <col min="2052" max="2052" width="11.5703125" style="123" customWidth="1"/>
    <col min="2053" max="2055" width="9" style="123" customWidth="1"/>
    <col min="2056" max="2056" width="15.42578125" style="123" bestFit="1" customWidth="1"/>
    <col min="2057" max="2057" width="9" style="123" customWidth="1"/>
    <col min="2058" max="2058" width="13.85546875" style="123" customWidth="1"/>
    <col min="2059" max="2059" width="10.85546875" style="123" bestFit="1" customWidth="1"/>
    <col min="2060" max="2060" width="11.85546875" style="123" bestFit="1" customWidth="1"/>
    <col min="2061" max="2061" width="9" style="123" customWidth="1"/>
    <col min="2062" max="2063" width="9.140625" style="123" customWidth="1"/>
    <col min="2064" max="2064" width="9.42578125" style="123" customWidth="1"/>
    <col min="2065" max="2066" width="0" style="123" hidden="1" customWidth="1"/>
    <col min="2067" max="2304" width="9.140625" style="123"/>
    <col min="2305" max="2305" width="4.7109375" style="123" customWidth="1"/>
    <col min="2306" max="2306" width="30.7109375" style="123" customWidth="1"/>
    <col min="2307" max="2307" width="27.140625" style="123" customWidth="1"/>
    <col min="2308" max="2308" width="11.5703125" style="123" customWidth="1"/>
    <col min="2309" max="2311" width="9" style="123" customWidth="1"/>
    <col min="2312" max="2312" width="15.42578125" style="123" bestFit="1" customWidth="1"/>
    <col min="2313" max="2313" width="9" style="123" customWidth="1"/>
    <col min="2314" max="2314" width="13.85546875" style="123" customWidth="1"/>
    <col min="2315" max="2315" width="10.85546875" style="123" bestFit="1" customWidth="1"/>
    <col min="2316" max="2316" width="11.85546875" style="123" bestFit="1" customWidth="1"/>
    <col min="2317" max="2317" width="9" style="123" customWidth="1"/>
    <col min="2318" max="2319" width="9.140625" style="123" customWidth="1"/>
    <col min="2320" max="2320" width="9.42578125" style="123" customWidth="1"/>
    <col min="2321" max="2322" width="0" style="123" hidden="1" customWidth="1"/>
    <col min="2323" max="2560" width="9.140625" style="123"/>
    <col min="2561" max="2561" width="4.7109375" style="123" customWidth="1"/>
    <col min="2562" max="2562" width="30.7109375" style="123" customWidth="1"/>
    <col min="2563" max="2563" width="27.140625" style="123" customWidth="1"/>
    <col min="2564" max="2564" width="11.5703125" style="123" customWidth="1"/>
    <col min="2565" max="2567" width="9" style="123" customWidth="1"/>
    <col min="2568" max="2568" width="15.42578125" style="123" bestFit="1" customWidth="1"/>
    <col min="2569" max="2569" width="9" style="123" customWidth="1"/>
    <col min="2570" max="2570" width="13.85546875" style="123" customWidth="1"/>
    <col min="2571" max="2571" width="10.85546875" style="123" bestFit="1" customWidth="1"/>
    <col min="2572" max="2572" width="11.85546875" style="123" bestFit="1" customWidth="1"/>
    <col min="2573" max="2573" width="9" style="123" customWidth="1"/>
    <col min="2574" max="2575" width="9.140625" style="123" customWidth="1"/>
    <col min="2576" max="2576" width="9.42578125" style="123" customWidth="1"/>
    <col min="2577" max="2578" width="0" style="123" hidden="1" customWidth="1"/>
    <col min="2579" max="2816" width="9.140625" style="123"/>
    <col min="2817" max="2817" width="4.7109375" style="123" customWidth="1"/>
    <col min="2818" max="2818" width="30.7109375" style="123" customWidth="1"/>
    <col min="2819" max="2819" width="27.140625" style="123" customWidth="1"/>
    <col min="2820" max="2820" width="11.5703125" style="123" customWidth="1"/>
    <col min="2821" max="2823" width="9" style="123" customWidth="1"/>
    <col min="2824" max="2824" width="15.42578125" style="123" bestFit="1" customWidth="1"/>
    <col min="2825" max="2825" width="9" style="123" customWidth="1"/>
    <col min="2826" max="2826" width="13.85546875" style="123" customWidth="1"/>
    <col min="2827" max="2827" width="10.85546875" style="123" bestFit="1" customWidth="1"/>
    <col min="2828" max="2828" width="11.85546875" style="123" bestFit="1" customWidth="1"/>
    <col min="2829" max="2829" width="9" style="123" customWidth="1"/>
    <col min="2830" max="2831" width="9.140625" style="123" customWidth="1"/>
    <col min="2832" max="2832" width="9.42578125" style="123" customWidth="1"/>
    <col min="2833" max="2834" width="0" style="123" hidden="1" customWidth="1"/>
    <col min="2835" max="3072" width="9.140625" style="123"/>
    <col min="3073" max="3073" width="4.7109375" style="123" customWidth="1"/>
    <col min="3074" max="3074" width="30.7109375" style="123" customWidth="1"/>
    <col min="3075" max="3075" width="27.140625" style="123" customWidth="1"/>
    <col min="3076" max="3076" width="11.5703125" style="123" customWidth="1"/>
    <col min="3077" max="3079" width="9" style="123" customWidth="1"/>
    <col min="3080" max="3080" width="15.42578125" style="123" bestFit="1" customWidth="1"/>
    <col min="3081" max="3081" width="9" style="123" customWidth="1"/>
    <col min="3082" max="3082" width="13.85546875" style="123" customWidth="1"/>
    <col min="3083" max="3083" width="10.85546875" style="123" bestFit="1" customWidth="1"/>
    <col min="3084" max="3084" width="11.85546875" style="123" bestFit="1" customWidth="1"/>
    <col min="3085" max="3085" width="9" style="123" customWidth="1"/>
    <col min="3086" max="3087" width="9.140625" style="123" customWidth="1"/>
    <col min="3088" max="3088" width="9.42578125" style="123" customWidth="1"/>
    <col min="3089" max="3090" width="0" style="123" hidden="1" customWidth="1"/>
    <col min="3091" max="3328" width="9.140625" style="123"/>
    <col min="3329" max="3329" width="4.7109375" style="123" customWidth="1"/>
    <col min="3330" max="3330" width="30.7109375" style="123" customWidth="1"/>
    <col min="3331" max="3331" width="27.140625" style="123" customWidth="1"/>
    <col min="3332" max="3332" width="11.5703125" style="123" customWidth="1"/>
    <col min="3333" max="3335" width="9" style="123" customWidth="1"/>
    <col min="3336" max="3336" width="15.42578125" style="123" bestFit="1" customWidth="1"/>
    <col min="3337" max="3337" width="9" style="123" customWidth="1"/>
    <col min="3338" max="3338" width="13.85546875" style="123" customWidth="1"/>
    <col min="3339" max="3339" width="10.85546875" style="123" bestFit="1" customWidth="1"/>
    <col min="3340" max="3340" width="11.85546875" style="123" bestFit="1" customWidth="1"/>
    <col min="3341" max="3341" width="9" style="123" customWidth="1"/>
    <col min="3342" max="3343" width="9.140625" style="123" customWidth="1"/>
    <col min="3344" max="3344" width="9.42578125" style="123" customWidth="1"/>
    <col min="3345" max="3346" width="0" style="123" hidden="1" customWidth="1"/>
    <col min="3347" max="3584" width="9.140625" style="123"/>
    <col min="3585" max="3585" width="4.7109375" style="123" customWidth="1"/>
    <col min="3586" max="3586" width="30.7109375" style="123" customWidth="1"/>
    <col min="3587" max="3587" width="27.140625" style="123" customWidth="1"/>
    <col min="3588" max="3588" width="11.5703125" style="123" customWidth="1"/>
    <col min="3589" max="3591" width="9" style="123" customWidth="1"/>
    <col min="3592" max="3592" width="15.42578125" style="123" bestFit="1" customWidth="1"/>
    <col min="3593" max="3593" width="9" style="123" customWidth="1"/>
    <col min="3594" max="3594" width="13.85546875" style="123" customWidth="1"/>
    <col min="3595" max="3595" width="10.85546875" style="123" bestFit="1" customWidth="1"/>
    <col min="3596" max="3596" width="11.85546875" style="123" bestFit="1" customWidth="1"/>
    <col min="3597" max="3597" width="9" style="123" customWidth="1"/>
    <col min="3598" max="3599" width="9.140625" style="123" customWidth="1"/>
    <col min="3600" max="3600" width="9.42578125" style="123" customWidth="1"/>
    <col min="3601" max="3602" width="0" style="123" hidden="1" customWidth="1"/>
    <col min="3603" max="3840" width="9.140625" style="123"/>
    <col min="3841" max="3841" width="4.7109375" style="123" customWidth="1"/>
    <col min="3842" max="3842" width="30.7109375" style="123" customWidth="1"/>
    <col min="3843" max="3843" width="27.140625" style="123" customWidth="1"/>
    <col min="3844" max="3844" width="11.5703125" style="123" customWidth="1"/>
    <col min="3845" max="3847" width="9" style="123" customWidth="1"/>
    <col min="3848" max="3848" width="15.42578125" style="123" bestFit="1" customWidth="1"/>
    <col min="3849" max="3849" width="9" style="123" customWidth="1"/>
    <col min="3850" max="3850" width="13.85546875" style="123" customWidth="1"/>
    <col min="3851" max="3851" width="10.85546875" style="123" bestFit="1" customWidth="1"/>
    <col min="3852" max="3852" width="11.85546875" style="123" bestFit="1" customWidth="1"/>
    <col min="3853" max="3853" width="9" style="123" customWidth="1"/>
    <col min="3854" max="3855" width="9.140625" style="123" customWidth="1"/>
    <col min="3856" max="3856" width="9.42578125" style="123" customWidth="1"/>
    <col min="3857" max="3858" width="0" style="123" hidden="1" customWidth="1"/>
    <col min="3859" max="4096" width="9.140625" style="123"/>
    <col min="4097" max="4097" width="4.7109375" style="123" customWidth="1"/>
    <col min="4098" max="4098" width="30.7109375" style="123" customWidth="1"/>
    <col min="4099" max="4099" width="27.140625" style="123" customWidth="1"/>
    <col min="4100" max="4100" width="11.5703125" style="123" customWidth="1"/>
    <col min="4101" max="4103" width="9" style="123" customWidth="1"/>
    <col min="4104" max="4104" width="15.42578125" style="123" bestFit="1" customWidth="1"/>
    <col min="4105" max="4105" width="9" style="123" customWidth="1"/>
    <col min="4106" max="4106" width="13.85546875" style="123" customWidth="1"/>
    <col min="4107" max="4107" width="10.85546875" style="123" bestFit="1" customWidth="1"/>
    <col min="4108" max="4108" width="11.85546875" style="123" bestFit="1" customWidth="1"/>
    <col min="4109" max="4109" width="9" style="123" customWidth="1"/>
    <col min="4110" max="4111" width="9.140625" style="123" customWidth="1"/>
    <col min="4112" max="4112" width="9.42578125" style="123" customWidth="1"/>
    <col min="4113" max="4114" width="0" style="123" hidden="1" customWidth="1"/>
    <col min="4115" max="4352" width="9.140625" style="123"/>
    <col min="4353" max="4353" width="4.7109375" style="123" customWidth="1"/>
    <col min="4354" max="4354" width="30.7109375" style="123" customWidth="1"/>
    <col min="4355" max="4355" width="27.140625" style="123" customWidth="1"/>
    <col min="4356" max="4356" width="11.5703125" style="123" customWidth="1"/>
    <col min="4357" max="4359" width="9" style="123" customWidth="1"/>
    <col min="4360" max="4360" width="15.42578125" style="123" bestFit="1" customWidth="1"/>
    <col min="4361" max="4361" width="9" style="123" customWidth="1"/>
    <col min="4362" max="4362" width="13.85546875" style="123" customWidth="1"/>
    <col min="4363" max="4363" width="10.85546875" style="123" bestFit="1" customWidth="1"/>
    <col min="4364" max="4364" width="11.85546875" style="123" bestFit="1" customWidth="1"/>
    <col min="4365" max="4365" width="9" style="123" customWidth="1"/>
    <col min="4366" max="4367" width="9.140625" style="123" customWidth="1"/>
    <col min="4368" max="4368" width="9.42578125" style="123" customWidth="1"/>
    <col min="4369" max="4370" width="0" style="123" hidden="1" customWidth="1"/>
    <col min="4371" max="4608" width="9.140625" style="123"/>
    <col min="4609" max="4609" width="4.7109375" style="123" customWidth="1"/>
    <col min="4610" max="4610" width="30.7109375" style="123" customWidth="1"/>
    <col min="4611" max="4611" width="27.140625" style="123" customWidth="1"/>
    <col min="4612" max="4612" width="11.5703125" style="123" customWidth="1"/>
    <col min="4613" max="4615" width="9" style="123" customWidth="1"/>
    <col min="4616" max="4616" width="15.42578125" style="123" bestFit="1" customWidth="1"/>
    <col min="4617" max="4617" width="9" style="123" customWidth="1"/>
    <col min="4618" max="4618" width="13.85546875" style="123" customWidth="1"/>
    <col min="4619" max="4619" width="10.85546875" style="123" bestFit="1" customWidth="1"/>
    <col min="4620" max="4620" width="11.85546875" style="123" bestFit="1" customWidth="1"/>
    <col min="4621" max="4621" width="9" style="123" customWidth="1"/>
    <col min="4622" max="4623" width="9.140625" style="123" customWidth="1"/>
    <col min="4624" max="4624" width="9.42578125" style="123" customWidth="1"/>
    <col min="4625" max="4626" width="0" style="123" hidden="1" customWidth="1"/>
    <col min="4627" max="4864" width="9.140625" style="123"/>
    <col min="4865" max="4865" width="4.7109375" style="123" customWidth="1"/>
    <col min="4866" max="4866" width="30.7109375" style="123" customWidth="1"/>
    <col min="4867" max="4867" width="27.140625" style="123" customWidth="1"/>
    <col min="4868" max="4868" width="11.5703125" style="123" customWidth="1"/>
    <col min="4869" max="4871" width="9" style="123" customWidth="1"/>
    <col min="4872" max="4872" width="15.42578125" style="123" bestFit="1" customWidth="1"/>
    <col min="4873" max="4873" width="9" style="123" customWidth="1"/>
    <col min="4874" max="4874" width="13.85546875" style="123" customWidth="1"/>
    <col min="4875" max="4875" width="10.85546875" style="123" bestFit="1" customWidth="1"/>
    <col min="4876" max="4876" width="11.85546875" style="123" bestFit="1" customWidth="1"/>
    <col min="4877" max="4877" width="9" style="123" customWidth="1"/>
    <col min="4878" max="4879" width="9.140625" style="123" customWidth="1"/>
    <col min="4880" max="4880" width="9.42578125" style="123" customWidth="1"/>
    <col min="4881" max="4882" width="0" style="123" hidden="1" customWidth="1"/>
    <col min="4883" max="5120" width="9.140625" style="123"/>
    <col min="5121" max="5121" width="4.7109375" style="123" customWidth="1"/>
    <col min="5122" max="5122" width="30.7109375" style="123" customWidth="1"/>
    <col min="5123" max="5123" width="27.140625" style="123" customWidth="1"/>
    <col min="5124" max="5124" width="11.5703125" style="123" customWidth="1"/>
    <col min="5125" max="5127" width="9" style="123" customWidth="1"/>
    <col min="5128" max="5128" width="15.42578125" style="123" bestFit="1" customWidth="1"/>
    <col min="5129" max="5129" width="9" style="123" customWidth="1"/>
    <col min="5130" max="5130" width="13.85546875" style="123" customWidth="1"/>
    <col min="5131" max="5131" width="10.85546875" style="123" bestFit="1" customWidth="1"/>
    <col min="5132" max="5132" width="11.85546875" style="123" bestFit="1" customWidth="1"/>
    <col min="5133" max="5133" width="9" style="123" customWidth="1"/>
    <col min="5134" max="5135" width="9.140625" style="123" customWidth="1"/>
    <col min="5136" max="5136" width="9.42578125" style="123" customWidth="1"/>
    <col min="5137" max="5138" width="0" style="123" hidden="1" customWidth="1"/>
    <col min="5139" max="5376" width="9.140625" style="123"/>
    <col min="5377" max="5377" width="4.7109375" style="123" customWidth="1"/>
    <col min="5378" max="5378" width="30.7109375" style="123" customWidth="1"/>
    <col min="5379" max="5379" width="27.140625" style="123" customWidth="1"/>
    <col min="5380" max="5380" width="11.5703125" style="123" customWidth="1"/>
    <col min="5381" max="5383" width="9" style="123" customWidth="1"/>
    <col min="5384" max="5384" width="15.42578125" style="123" bestFit="1" customWidth="1"/>
    <col min="5385" max="5385" width="9" style="123" customWidth="1"/>
    <col min="5386" max="5386" width="13.85546875" style="123" customWidth="1"/>
    <col min="5387" max="5387" width="10.85546875" style="123" bestFit="1" customWidth="1"/>
    <col min="5388" max="5388" width="11.85546875" style="123" bestFit="1" customWidth="1"/>
    <col min="5389" max="5389" width="9" style="123" customWidth="1"/>
    <col min="5390" max="5391" width="9.140625" style="123" customWidth="1"/>
    <col min="5392" max="5392" width="9.42578125" style="123" customWidth="1"/>
    <col min="5393" max="5394" width="0" style="123" hidden="1" customWidth="1"/>
    <col min="5395" max="5632" width="9.140625" style="123"/>
    <col min="5633" max="5633" width="4.7109375" style="123" customWidth="1"/>
    <col min="5634" max="5634" width="30.7109375" style="123" customWidth="1"/>
    <col min="5635" max="5635" width="27.140625" style="123" customWidth="1"/>
    <col min="5636" max="5636" width="11.5703125" style="123" customWidth="1"/>
    <col min="5637" max="5639" width="9" style="123" customWidth="1"/>
    <col min="5640" max="5640" width="15.42578125" style="123" bestFit="1" customWidth="1"/>
    <col min="5641" max="5641" width="9" style="123" customWidth="1"/>
    <col min="5642" max="5642" width="13.85546875" style="123" customWidth="1"/>
    <col min="5643" max="5643" width="10.85546875" style="123" bestFit="1" customWidth="1"/>
    <col min="5644" max="5644" width="11.85546875" style="123" bestFit="1" customWidth="1"/>
    <col min="5645" max="5645" width="9" style="123" customWidth="1"/>
    <col min="5646" max="5647" width="9.140625" style="123" customWidth="1"/>
    <col min="5648" max="5648" width="9.42578125" style="123" customWidth="1"/>
    <col min="5649" max="5650" width="0" style="123" hidden="1" customWidth="1"/>
    <col min="5651" max="5888" width="9.140625" style="123"/>
    <col min="5889" max="5889" width="4.7109375" style="123" customWidth="1"/>
    <col min="5890" max="5890" width="30.7109375" style="123" customWidth="1"/>
    <col min="5891" max="5891" width="27.140625" style="123" customWidth="1"/>
    <col min="5892" max="5892" width="11.5703125" style="123" customWidth="1"/>
    <col min="5893" max="5895" width="9" style="123" customWidth="1"/>
    <col min="5896" max="5896" width="15.42578125" style="123" bestFit="1" customWidth="1"/>
    <col min="5897" max="5897" width="9" style="123" customWidth="1"/>
    <col min="5898" max="5898" width="13.85546875" style="123" customWidth="1"/>
    <col min="5899" max="5899" width="10.85546875" style="123" bestFit="1" customWidth="1"/>
    <col min="5900" max="5900" width="11.85546875" style="123" bestFit="1" customWidth="1"/>
    <col min="5901" max="5901" width="9" style="123" customWidth="1"/>
    <col min="5902" max="5903" width="9.140625" style="123" customWidth="1"/>
    <col min="5904" max="5904" width="9.42578125" style="123" customWidth="1"/>
    <col min="5905" max="5906" width="0" style="123" hidden="1" customWidth="1"/>
    <col min="5907" max="6144" width="9.140625" style="123"/>
    <col min="6145" max="6145" width="4.7109375" style="123" customWidth="1"/>
    <col min="6146" max="6146" width="30.7109375" style="123" customWidth="1"/>
    <col min="6147" max="6147" width="27.140625" style="123" customWidth="1"/>
    <col min="6148" max="6148" width="11.5703125" style="123" customWidth="1"/>
    <col min="6149" max="6151" width="9" style="123" customWidth="1"/>
    <col min="6152" max="6152" width="15.42578125" style="123" bestFit="1" customWidth="1"/>
    <col min="6153" max="6153" width="9" style="123" customWidth="1"/>
    <col min="6154" max="6154" width="13.85546875" style="123" customWidth="1"/>
    <col min="6155" max="6155" width="10.85546875" style="123" bestFit="1" customWidth="1"/>
    <col min="6156" max="6156" width="11.85546875" style="123" bestFit="1" customWidth="1"/>
    <col min="6157" max="6157" width="9" style="123" customWidth="1"/>
    <col min="6158" max="6159" width="9.140625" style="123" customWidth="1"/>
    <col min="6160" max="6160" width="9.42578125" style="123" customWidth="1"/>
    <col min="6161" max="6162" width="0" style="123" hidden="1" customWidth="1"/>
    <col min="6163" max="6400" width="9.140625" style="123"/>
    <col min="6401" max="6401" width="4.7109375" style="123" customWidth="1"/>
    <col min="6402" max="6402" width="30.7109375" style="123" customWidth="1"/>
    <col min="6403" max="6403" width="27.140625" style="123" customWidth="1"/>
    <col min="6404" max="6404" width="11.5703125" style="123" customWidth="1"/>
    <col min="6405" max="6407" width="9" style="123" customWidth="1"/>
    <col min="6408" max="6408" width="15.42578125" style="123" bestFit="1" customWidth="1"/>
    <col min="6409" max="6409" width="9" style="123" customWidth="1"/>
    <col min="6410" max="6410" width="13.85546875" style="123" customWidth="1"/>
    <col min="6411" max="6411" width="10.85546875" style="123" bestFit="1" customWidth="1"/>
    <col min="6412" max="6412" width="11.85546875" style="123" bestFit="1" customWidth="1"/>
    <col min="6413" max="6413" width="9" style="123" customWidth="1"/>
    <col min="6414" max="6415" width="9.140625" style="123" customWidth="1"/>
    <col min="6416" max="6416" width="9.42578125" style="123" customWidth="1"/>
    <col min="6417" max="6418" width="0" style="123" hidden="1" customWidth="1"/>
    <col min="6419" max="6656" width="9.140625" style="123"/>
    <col min="6657" max="6657" width="4.7109375" style="123" customWidth="1"/>
    <col min="6658" max="6658" width="30.7109375" style="123" customWidth="1"/>
    <col min="6659" max="6659" width="27.140625" style="123" customWidth="1"/>
    <col min="6660" max="6660" width="11.5703125" style="123" customWidth="1"/>
    <col min="6661" max="6663" width="9" style="123" customWidth="1"/>
    <col min="6664" max="6664" width="15.42578125" style="123" bestFit="1" customWidth="1"/>
    <col min="6665" max="6665" width="9" style="123" customWidth="1"/>
    <col min="6666" max="6666" width="13.85546875" style="123" customWidth="1"/>
    <col min="6667" max="6667" width="10.85546875" style="123" bestFit="1" customWidth="1"/>
    <col min="6668" max="6668" width="11.85546875" style="123" bestFit="1" customWidth="1"/>
    <col min="6669" max="6669" width="9" style="123" customWidth="1"/>
    <col min="6670" max="6671" width="9.140625" style="123" customWidth="1"/>
    <col min="6672" max="6672" width="9.42578125" style="123" customWidth="1"/>
    <col min="6673" max="6674" width="0" style="123" hidden="1" customWidth="1"/>
    <col min="6675" max="6912" width="9.140625" style="123"/>
    <col min="6913" max="6913" width="4.7109375" style="123" customWidth="1"/>
    <col min="6914" max="6914" width="30.7109375" style="123" customWidth="1"/>
    <col min="6915" max="6915" width="27.140625" style="123" customWidth="1"/>
    <col min="6916" max="6916" width="11.5703125" style="123" customWidth="1"/>
    <col min="6917" max="6919" width="9" style="123" customWidth="1"/>
    <col min="6920" max="6920" width="15.42578125" style="123" bestFit="1" customWidth="1"/>
    <col min="6921" max="6921" width="9" style="123" customWidth="1"/>
    <col min="6922" max="6922" width="13.85546875" style="123" customWidth="1"/>
    <col min="6923" max="6923" width="10.85546875" style="123" bestFit="1" customWidth="1"/>
    <col min="6924" max="6924" width="11.85546875" style="123" bestFit="1" customWidth="1"/>
    <col min="6925" max="6925" width="9" style="123" customWidth="1"/>
    <col min="6926" max="6927" width="9.140625" style="123" customWidth="1"/>
    <col min="6928" max="6928" width="9.42578125" style="123" customWidth="1"/>
    <col min="6929" max="6930" width="0" style="123" hidden="1" customWidth="1"/>
    <col min="6931" max="7168" width="9.140625" style="123"/>
    <col min="7169" max="7169" width="4.7109375" style="123" customWidth="1"/>
    <col min="7170" max="7170" width="30.7109375" style="123" customWidth="1"/>
    <col min="7171" max="7171" width="27.140625" style="123" customWidth="1"/>
    <col min="7172" max="7172" width="11.5703125" style="123" customWidth="1"/>
    <col min="7173" max="7175" width="9" style="123" customWidth="1"/>
    <col min="7176" max="7176" width="15.42578125" style="123" bestFit="1" customWidth="1"/>
    <col min="7177" max="7177" width="9" style="123" customWidth="1"/>
    <col min="7178" max="7178" width="13.85546875" style="123" customWidth="1"/>
    <col min="7179" max="7179" width="10.85546875" style="123" bestFit="1" customWidth="1"/>
    <col min="7180" max="7180" width="11.85546875" style="123" bestFit="1" customWidth="1"/>
    <col min="7181" max="7181" width="9" style="123" customWidth="1"/>
    <col min="7182" max="7183" width="9.140625" style="123" customWidth="1"/>
    <col min="7184" max="7184" width="9.42578125" style="123" customWidth="1"/>
    <col min="7185" max="7186" width="0" style="123" hidden="1" customWidth="1"/>
    <col min="7187" max="7424" width="9.140625" style="123"/>
    <col min="7425" max="7425" width="4.7109375" style="123" customWidth="1"/>
    <col min="7426" max="7426" width="30.7109375" style="123" customWidth="1"/>
    <col min="7427" max="7427" width="27.140625" style="123" customWidth="1"/>
    <col min="7428" max="7428" width="11.5703125" style="123" customWidth="1"/>
    <col min="7429" max="7431" width="9" style="123" customWidth="1"/>
    <col min="7432" max="7432" width="15.42578125" style="123" bestFit="1" customWidth="1"/>
    <col min="7433" max="7433" width="9" style="123" customWidth="1"/>
    <col min="7434" max="7434" width="13.85546875" style="123" customWidth="1"/>
    <col min="7435" max="7435" width="10.85546875" style="123" bestFit="1" customWidth="1"/>
    <col min="7436" max="7436" width="11.85546875" style="123" bestFit="1" customWidth="1"/>
    <col min="7437" max="7437" width="9" style="123" customWidth="1"/>
    <col min="7438" max="7439" width="9.140625" style="123" customWidth="1"/>
    <col min="7440" max="7440" width="9.42578125" style="123" customWidth="1"/>
    <col min="7441" max="7442" width="0" style="123" hidden="1" customWidth="1"/>
    <col min="7443" max="7680" width="9.140625" style="123"/>
    <col min="7681" max="7681" width="4.7109375" style="123" customWidth="1"/>
    <col min="7682" max="7682" width="30.7109375" style="123" customWidth="1"/>
    <col min="7683" max="7683" width="27.140625" style="123" customWidth="1"/>
    <col min="7684" max="7684" width="11.5703125" style="123" customWidth="1"/>
    <col min="7685" max="7687" width="9" style="123" customWidth="1"/>
    <col min="7688" max="7688" width="15.42578125" style="123" bestFit="1" customWidth="1"/>
    <col min="7689" max="7689" width="9" style="123" customWidth="1"/>
    <col min="7690" max="7690" width="13.85546875" style="123" customWidth="1"/>
    <col min="7691" max="7691" width="10.85546875" style="123" bestFit="1" customWidth="1"/>
    <col min="7692" max="7692" width="11.85546875" style="123" bestFit="1" customWidth="1"/>
    <col min="7693" max="7693" width="9" style="123" customWidth="1"/>
    <col min="7694" max="7695" width="9.140625" style="123" customWidth="1"/>
    <col min="7696" max="7696" width="9.42578125" style="123" customWidth="1"/>
    <col min="7697" max="7698" width="0" style="123" hidden="1" customWidth="1"/>
    <col min="7699" max="7936" width="9.140625" style="123"/>
    <col min="7937" max="7937" width="4.7109375" style="123" customWidth="1"/>
    <col min="7938" max="7938" width="30.7109375" style="123" customWidth="1"/>
    <col min="7939" max="7939" width="27.140625" style="123" customWidth="1"/>
    <col min="7940" max="7940" width="11.5703125" style="123" customWidth="1"/>
    <col min="7941" max="7943" width="9" style="123" customWidth="1"/>
    <col min="7944" max="7944" width="15.42578125" style="123" bestFit="1" customWidth="1"/>
    <col min="7945" max="7945" width="9" style="123" customWidth="1"/>
    <col min="7946" max="7946" width="13.85546875" style="123" customWidth="1"/>
    <col min="7947" max="7947" width="10.85546875" style="123" bestFit="1" customWidth="1"/>
    <col min="7948" max="7948" width="11.85546875" style="123" bestFit="1" customWidth="1"/>
    <col min="7949" max="7949" width="9" style="123" customWidth="1"/>
    <col min="7950" max="7951" width="9.140625" style="123" customWidth="1"/>
    <col min="7952" max="7952" width="9.42578125" style="123" customWidth="1"/>
    <col min="7953" max="7954" width="0" style="123" hidden="1" customWidth="1"/>
    <col min="7955" max="8192" width="9.140625" style="123"/>
    <col min="8193" max="8193" width="4.7109375" style="123" customWidth="1"/>
    <col min="8194" max="8194" width="30.7109375" style="123" customWidth="1"/>
    <col min="8195" max="8195" width="27.140625" style="123" customWidth="1"/>
    <col min="8196" max="8196" width="11.5703125" style="123" customWidth="1"/>
    <col min="8197" max="8199" width="9" style="123" customWidth="1"/>
    <col min="8200" max="8200" width="15.42578125" style="123" bestFit="1" customWidth="1"/>
    <col min="8201" max="8201" width="9" style="123" customWidth="1"/>
    <col min="8202" max="8202" width="13.85546875" style="123" customWidth="1"/>
    <col min="8203" max="8203" width="10.85546875" style="123" bestFit="1" customWidth="1"/>
    <col min="8204" max="8204" width="11.85546875" style="123" bestFit="1" customWidth="1"/>
    <col min="8205" max="8205" width="9" style="123" customWidth="1"/>
    <col min="8206" max="8207" width="9.140625" style="123" customWidth="1"/>
    <col min="8208" max="8208" width="9.42578125" style="123" customWidth="1"/>
    <col min="8209" max="8210" width="0" style="123" hidden="1" customWidth="1"/>
    <col min="8211" max="8448" width="9.140625" style="123"/>
    <col min="8449" max="8449" width="4.7109375" style="123" customWidth="1"/>
    <col min="8450" max="8450" width="30.7109375" style="123" customWidth="1"/>
    <col min="8451" max="8451" width="27.140625" style="123" customWidth="1"/>
    <col min="8452" max="8452" width="11.5703125" style="123" customWidth="1"/>
    <col min="8453" max="8455" width="9" style="123" customWidth="1"/>
    <col min="8456" max="8456" width="15.42578125" style="123" bestFit="1" customWidth="1"/>
    <col min="8457" max="8457" width="9" style="123" customWidth="1"/>
    <col min="8458" max="8458" width="13.85546875" style="123" customWidth="1"/>
    <col min="8459" max="8459" width="10.85546875" style="123" bestFit="1" customWidth="1"/>
    <col min="8460" max="8460" width="11.85546875" style="123" bestFit="1" customWidth="1"/>
    <col min="8461" max="8461" width="9" style="123" customWidth="1"/>
    <col min="8462" max="8463" width="9.140625" style="123" customWidth="1"/>
    <col min="8464" max="8464" width="9.42578125" style="123" customWidth="1"/>
    <col min="8465" max="8466" width="0" style="123" hidden="1" customWidth="1"/>
    <col min="8467" max="8704" width="9.140625" style="123"/>
    <col min="8705" max="8705" width="4.7109375" style="123" customWidth="1"/>
    <col min="8706" max="8706" width="30.7109375" style="123" customWidth="1"/>
    <col min="8707" max="8707" width="27.140625" style="123" customWidth="1"/>
    <col min="8708" max="8708" width="11.5703125" style="123" customWidth="1"/>
    <col min="8709" max="8711" width="9" style="123" customWidth="1"/>
    <col min="8712" max="8712" width="15.42578125" style="123" bestFit="1" customWidth="1"/>
    <col min="8713" max="8713" width="9" style="123" customWidth="1"/>
    <col min="8714" max="8714" width="13.85546875" style="123" customWidth="1"/>
    <col min="8715" max="8715" width="10.85546875" style="123" bestFit="1" customWidth="1"/>
    <col min="8716" max="8716" width="11.85546875" style="123" bestFit="1" customWidth="1"/>
    <col min="8717" max="8717" width="9" style="123" customWidth="1"/>
    <col min="8718" max="8719" width="9.140625" style="123" customWidth="1"/>
    <col min="8720" max="8720" width="9.42578125" style="123" customWidth="1"/>
    <col min="8721" max="8722" width="0" style="123" hidden="1" customWidth="1"/>
    <col min="8723" max="8960" width="9.140625" style="123"/>
    <col min="8961" max="8961" width="4.7109375" style="123" customWidth="1"/>
    <col min="8962" max="8962" width="30.7109375" style="123" customWidth="1"/>
    <col min="8963" max="8963" width="27.140625" style="123" customWidth="1"/>
    <col min="8964" max="8964" width="11.5703125" style="123" customWidth="1"/>
    <col min="8965" max="8967" width="9" style="123" customWidth="1"/>
    <col min="8968" max="8968" width="15.42578125" style="123" bestFit="1" customWidth="1"/>
    <col min="8969" max="8969" width="9" style="123" customWidth="1"/>
    <col min="8970" max="8970" width="13.85546875" style="123" customWidth="1"/>
    <col min="8971" max="8971" width="10.85546875" style="123" bestFit="1" customWidth="1"/>
    <col min="8972" max="8972" width="11.85546875" style="123" bestFit="1" customWidth="1"/>
    <col min="8973" max="8973" width="9" style="123" customWidth="1"/>
    <col min="8974" max="8975" width="9.140625" style="123" customWidth="1"/>
    <col min="8976" max="8976" width="9.42578125" style="123" customWidth="1"/>
    <col min="8977" max="8978" width="0" style="123" hidden="1" customWidth="1"/>
    <col min="8979" max="9216" width="9.140625" style="123"/>
    <col min="9217" max="9217" width="4.7109375" style="123" customWidth="1"/>
    <col min="9218" max="9218" width="30.7109375" style="123" customWidth="1"/>
    <col min="9219" max="9219" width="27.140625" style="123" customWidth="1"/>
    <col min="9220" max="9220" width="11.5703125" style="123" customWidth="1"/>
    <col min="9221" max="9223" width="9" style="123" customWidth="1"/>
    <col min="9224" max="9224" width="15.42578125" style="123" bestFit="1" customWidth="1"/>
    <col min="9225" max="9225" width="9" style="123" customWidth="1"/>
    <col min="9226" max="9226" width="13.85546875" style="123" customWidth="1"/>
    <col min="9227" max="9227" width="10.85546875" style="123" bestFit="1" customWidth="1"/>
    <col min="9228" max="9228" width="11.85546875" style="123" bestFit="1" customWidth="1"/>
    <col min="9229" max="9229" width="9" style="123" customWidth="1"/>
    <col min="9230" max="9231" width="9.140625" style="123" customWidth="1"/>
    <col min="9232" max="9232" width="9.42578125" style="123" customWidth="1"/>
    <col min="9233" max="9234" width="0" style="123" hidden="1" customWidth="1"/>
    <col min="9235" max="9472" width="9.140625" style="123"/>
    <col min="9473" max="9473" width="4.7109375" style="123" customWidth="1"/>
    <col min="9474" max="9474" width="30.7109375" style="123" customWidth="1"/>
    <col min="9475" max="9475" width="27.140625" style="123" customWidth="1"/>
    <col min="9476" max="9476" width="11.5703125" style="123" customWidth="1"/>
    <col min="9477" max="9479" width="9" style="123" customWidth="1"/>
    <col min="9480" max="9480" width="15.42578125" style="123" bestFit="1" customWidth="1"/>
    <col min="9481" max="9481" width="9" style="123" customWidth="1"/>
    <col min="9482" max="9482" width="13.85546875" style="123" customWidth="1"/>
    <col min="9483" max="9483" width="10.85546875" style="123" bestFit="1" customWidth="1"/>
    <col min="9484" max="9484" width="11.85546875" style="123" bestFit="1" customWidth="1"/>
    <col min="9485" max="9485" width="9" style="123" customWidth="1"/>
    <col min="9486" max="9487" width="9.140625" style="123" customWidth="1"/>
    <col min="9488" max="9488" width="9.42578125" style="123" customWidth="1"/>
    <col min="9489" max="9490" width="0" style="123" hidden="1" customWidth="1"/>
    <col min="9491" max="9728" width="9.140625" style="123"/>
    <col min="9729" max="9729" width="4.7109375" style="123" customWidth="1"/>
    <col min="9730" max="9730" width="30.7109375" style="123" customWidth="1"/>
    <col min="9731" max="9731" width="27.140625" style="123" customWidth="1"/>
    <col min="9732" max="9732" width="11.5703125" style="123" customWidth="1"/>
    <col min="9733" max="9735" width="9" style="123" customWidth="1"/>
    <col min="9736" max="9736" width="15.42578125" style="123" bestFit="1" customWidth="1"/>
    <col min="9737" max="9737" width="9" style="123" customWidth="1"/>
    <col min="9738" max="9738" width="13.85546875" style="123" customWidth="1"/>
    <col min="9739" max="9739" width="10.85546875" style="123" bestFit="1" customWidth="1"/>
    <col min="9740" max="9740" width="11.85546875" style="123" bestFit="1" customWidth="1"/>
    <col min="9741" max="9741" width="9" style="123" customWidth="1"/>
    <col min="9742" max="9743" width="9.140625" style="123" customWidth="1"/>
    <col min="9744" max="9744" width="9.42578125" style="123" customWidth="1"/>
    <col min="9745" max="9746" width="0" style="123" hidden="1" customWidth="1"/>
    <col min="9747" max="9984" width="9.140625" style="123"/>
    <col min="9985" max="9985" width="4.7109375" style="123" customWidth="1"/>
    <col min="9986" max="9986" width="30.7109375" style="123" customWidth="1"/>
    <col min="9987" max="9987" width="27.140625" style="123" customWidth="1"/>
    <col min="9988" max="9988" width="11.5703125" style="123" customWidth="1"/>
    <col min="9989" max="9991" width="9" style="123" customWidth="1"/>
    <col min="9992" max="9992" width="15.42578125" style="123" bestFit="1" customWidth="1"/>
    <col min="9993" max="9993" width="9" style="123" customWidth="1"/>
    <col min="9994" max="9994" width="13.85546875" style="123" customWidth="1"/>
    <col min="9995" max="9995" width="10.85546875" style="123" bestFit="1" customWidth="1"/>
    <col min="9996" max="9996" width="11.85546875" style="123" bestFit="1" customWidth="1"/>
    <col min="9997" max="9997" width="9" style="123" customWidth="1"/>
    <col min="9998" max="9999" width="9.140625" style="123" customWidth="1"/>
    <col min="10000" max="10000" width="9.42578125" style="123" customWidth="1"/>
    <col min="10001" max="10002" width="0" style="123" hidden="1" customWidth="1"/>
    <col min="10003" max="10240" width="9.140625" style="123"/>
    <col min="10241" max="10241" width="4.7109375" style="123" customWidth="1"/>
    <col min="10242" max="10242" width="30.7109375" style="123" customWidth="1"/>
    <col min="10243" max="10243" width="27.140625" style="123" customWidth="1"/>
    <col min="10244" max="10244" width="11.5703125" style="123" customWidth="1"/>
    <col min="10245" max="10247" width="9" style="123" customWidth="1"/>
    <col min="10248" max="10248" width="15.42578125" style="123" bestFit="1" customWidth="1"/>
    <col min="10249" max="10249" width="9" style="123" customWidth="1"/>
    <col min="10250" max="10250" width="13.85546875" style="123" customWidth="1"/>
    <col min="10251" max="10251" width="10.85546875" style="123" bestFit="1" customWidth="1"/>
    <col min="10252" max="10252" width="11.85546875" style="123" bestFit="1" customWidth="1"/>
    <col min="10253" max="10253" width="9" style="123" customWidth="1"/>
    <col min="10254" max="10255" width="9.140625" style="123" customWidth="1"/>
    <col min="10256" max="10256" width="9.42578125" style="123" customWidth="1"/>
    <col min="10257" max="10258" width="0" style="123" hidden="1" customWidth="1"/>
    <col min="10259" max="10496" width="9.140625" style="123"/>
    <col min="10497" max="10497" width="4.7109375" style="123" customWidth="1"/>
    <col min="10498" max="10498" width="30.7109375" style="123" customWidth="1"/>
    <col min="10499" max="10499" width="27.140625" style="123" customWidth="1"/>
    <col min="10500" max="10500" width="11.5703125" style="123" customWidth="1"/>
    <col min="10501" max="10503" width="9" style="123" customWidth="1"/>
    <col min="10504" max="10504" width="15.42578125" style="123" bestFit="1" customWidth="1"/>
    <col min="10505" max="10505" width="9" style="123" customWidth="1"/>
    <col min="10506" max="10506" width="13.85546875" style="123" customWidth="1"/>
    <col min="10507" max="10507" width="10.85546875" style="123" bestFit="1" customWidth="1"/>
    <col min="10508" max="10508" width="11.85546875" style="123" bestFit="1" customWidth="1"/>
    <col min="10509" max="10509" width="9" style="123" customWidth="1"/>
    <col min="10510" max="10511" width="9.140625" style="123" customWidth="1"/>
    <col min="10512" max="10512" width="9.42578125" style="123" customWidth="1"/>
    <col min="10513" max="10514" width="0" style="123" hidden="1" customWidth="1"/>
    <col min="10515" max="10752" width="9.140625" style="123"/>
    <col min="10753" max="10753" width="4.7109375" style="123" customWidth="1"/>
    <col min="10754" max="10754" width="30.7109375" style="123" customWidth="1"/>
    <col min="10755" max="10755" width="27.140625" style="123" customWidth="1"/>
    <col min="10756" max="10756" width="11.5703125" style="123" customWidth="1"/>
    <col min="10757" max="10759" width="9" style="123" customWidth="1"/>
    <col min="10760" max="10760" width="15.42578125" style="123" bestFit="1" customWidth="1"/>
    <col min="10761" max="10761" width="9" style="123" customWidth="1"/>
    <col min="10762" max="10762" width="13.85546875" style="123" customWidth="1"/>
    <col min="10763" max="10763" width="10.85546875" style="123" bestFit="1" customWidth="1"/>
    <col min="10764" max="10764" width="11.85546875" style="123" bestFit="1" customWidth="1"/>
    <col min="10765" max="10765" width="9" style="123" customWidth="1"/>
    <col min="10766" max="10767" width="9.140625" style="123" customWidth="1"/>
    <col min="10768" max="10768" width="9.42578125" style="123" customWidth="1"/>
    <col min="10769" max="10770" width="0" style="123" hidden="1" customWidth="1"/>
    <col min="10771" max="11008" width="9.140625" style="123"/>
    <col min="11009" max="11009" width="4.7109375" style="123" customWidth="1"/>
    <col min="11010" max="11010" width="30.7109375" style="123" customWidth="1"/>
    <col min="11011" max="11011" width="27.140625" style="123" customWidth="1"/>
    <col min="11012" max="11012" width="11.5703125" style="123" customWidth="1"/>
    <col min="11013" max="11015" width="9" style="123" customWidth="1"/>
    <col min="11016" max="11016" width="15.42578125" style="123" bestFit="1" customWidth="1"/>
    <col min="11017" max="11017" width="9" style="123" customWidth="1"/>
    <col min="11018" max="11018" width="13.85546875" style="123" customWidth="1"/>
    <col min="11019" max="11019" width="10.85546875" style="123" bestFit="1" customWidth="1"/>
    <col min="11020" max="11020" width="11.85546875" style="123" bestFit="1" customWidth="1"/>
    <col min="11021" max="11021" width="9" style="123" customWidth="1"/>
    <col min="11022" max="11023" width="9.140625" style="123" customWidth="1"/>
    <col min="11024" max="11024" width="9.42578125" style="123" customWidth="1"/>
    <col min="11025" max="11026" width="0" style="123" hidden="1" customWidth="1"/>
    <col min="11027" max="11264" width="9.140625" style="123"/>
    <col min="11265" max="11265" width="4.7109375" style="123" customWidth="1"/>
    <col min="11266" max="11266" width="30.7109375" style="123" customWidth="1"/>
    <col min="11267" max="11267" width="27.140625" style="123" customWidth="1"/>
    <col min="11268" max="11268" width="11.5703125" style="123" customWidth="1"/>
    <col min="11269" max="11271" width="9" style="123" customWidth="1"/>
    <col min="11272" max="11272" width="15.42578125" style="123" bestFit="1" customWidth="1"/>
    <col min="11273" max="11273" width="9" style="123" customWidth="1"/>
    <col min="11274" max="11274" width="13.85546875" style="123" customWidth="1"/>
    <col min="11275" max="11275" width="10.85546875" style="123" bestFit="1" customWidth="1"/>
    <col min="11276" max="11276" width="11.85546875" style="123" bestFit="1" customWidth="1"/>
    <col min="11277" max="11277" width="9" style="123" customWidth="1"/>
    <col min="11278" max="11279" width="9.140625" style="123" customWidth="1"/>
    <col min="11280" max="11280" width="9.42578125" style="123" customWidth="1"/>
    <col min="11281" max="11282" width="0" style="123" hidden="1" customWidth="1"/>
    <col min="11283" max="11520" width="9.140625" style="123"/>
    <col min="11521" max="11521" width="4.7109375" style="123" customWidth="1"/>
    <col min="11522" max="11522" width="30.7109375" style="123" customWidth="1"/>
    <col min="11523" max="11523" width="27.140625" style="123" customWidth="1"/>
    <col min="11524" max="11524" width="11.5703125" style="123" customWidth="1"/>
    <col min="11525" max="11527" width="9" style="123" customWidth="1"/>
    <col min="11528" max="11528" width="15.42578125" style="123" bestFit="1" customWidth="1"/>
    <col min="11529" max="11529" width="9" style="123" customWidth="1"/>
    <col min="11530" max="11530" width="13.85546875" style="123" customWidth="1"/>
    <col min="11531" max="11531" width="10.85546875" style="123" bestFit="1" customWidth="1"/>
    <col min="11532" max="11532" width="11.85546875" style="123" bestFit="1" customWidth="1"/>
    <col min="11533" max="11533" width="9" style="123" customWidth="1"/>
    <col min="11534" max="11535" width="9.140625" style="123" customWidth="1"/>
    <col min="11536" max="11536" width="9.42578125" style="123" customWidth="1"/>
    <col min="11537" max="11538" width="0" style="123" hidden="1" customWidth="1"/>
    <col min="11539" max="11776" width="9.140625" style="123"/>
    <col min="11777" max="11777" width="4.7109375" style="123" customWidth="1"/>
    <col min="11778" max="11778" width="30.7109375" style="123" customWidth="1"/>
    <col min="11779" max="11779" width="27.140625" style="123" customWidth="1"/>
    <col min="11780" max="11780" width="11.5703125" style="123" customWidth="1"/>
    <col min="11781" max="11783" width="9" style="123" customWidth="1"/>
    <col min="11784" max="11784" width="15.42578125" style="123" bestFit="1" customWidth="1"/>
    <col min="11785" max="11785" width="9" style="123" customWidth="1"/>
    <col min="11786" max="11786" width="13.85546875" style="123" customWidth="1"/>
    <col min="11787" max="11787" width="10.85546875" style="123" bestFit="1" customWidth="1"/>
    <col min="11788" max="11788" width="11.85546875" style="123" bestFit="1" customWidth="1"/>
    <col min="11789" max="11789" width="9" style="123" customWidth="1"/>
    <col min="11790" max="11791" width="9.140625" style="123" customWidth="1"/>
    <col min="11792" max="11792" width="9.42578125" style="123" customWidth="1"/>
    <col min="11793" max="11794" width="0" style="123" hidden="1" customWidth="1"/>
    <col min="11795" max="12032" width="9.140625" style="123"/>
    <col min="12033" max="12033" width="4.7109375" style="123" customWidth="1"/>
    <col min="12034" max="12034" width="30.7109375" style="123" customWidth="1"/>
    <col min="12035" max="12035" width="27.140625" style="123" customWidth="1"/>
    <col min="12036" max="12036" width="11.5703125" style="123" customWidth="1"/>
    <col min="12037" max="12039" width="9" style="123" customWidth="1"/>
    <col min="12040" max="12040" width="15.42578125" style="123" bestFit="1" customWidth="1"/>
    <col min="12041" max="12041" width="9" style="123" customWidth="1"/>
    <col min="12042" max="12042" width="13.85546875" style="123" customWidth="1"/>
    <col min="12043" max="12043" width="10.85546875" style="123" bestFit="1" customWidth="1"/>
    <col min="12044" max="12044" width="11.85546875" style="123" bestFit="1" customWidth="1"/>
    <col min="12045" max="12045" width="9" style="123" customWidth="1"/>
    <col min="12046" max="12047" width="9.140625" style="123" customWidth="1"/>
    <col min="12048" max="12048" width="9.42578125" style="123" customWidth="1"/>
    <col min="12049" max="12050" width="0" style="123" hidden="1" customWidth="1"/>
    <col min="12051" max="12288" width="9.140625" style="123"/>
    <col min="12289" max="12289" width="4.7109375" style="123" customWidth="1"/>
    <col min="12290" max="12290" width="30.7109375" style="123" customWidth="1"/>
    <col min="12291" max="12291" width="27.140625" style="123" customWidth="1"/>
    <col min="12292" max="12292" width="11.5703125" style="123" customWidth="1"/>
    <col min="12293" max="12295" width="9" style="123" customWidth="1"/>
    <col min="12296" max="12296" width="15.42578125" style="123" bestFit="1" customWidth="1"/>
    <col min="12297" max="12297" width="9" style="123" customWidth="1"/>
    <col min="12298" max="12298" width="13.85546875" style="123" customWidth="1"/>
    <col min="12299" max="12299" width="10.85546875" style="123" bestFit="1" customWidth="1"/>
    <col min="12300" max="12300" width="11.85546875" style="123" bestFit="1" customWidth="1"/>
    <col min="12301" max="12301" width="9" style="123" customWidth="1"/>
    <col min="12302" max="12303" width="9.140625" style="123" customWidth="1"/>
    <col min="12304" max="12304" width="9.42578125" style="123" customWidth="1"/>
    <col min="12305" max="12306" width="0" style="123" hidden="1" customWidth="1"/>
    <col min="12307" max="12544" width="9.140625" style="123"/>
    <col min="12545" max="12545" width="4.7109375" style="123" customWidth="1"/>
    <col min="12546" max="12546" width="30.7109375" style="123" customWidth="1"/>
    <col min="12547" max="12547" width="27.140625" style="123" customWidth="1"/>
    <col min="12548" max="12548" width="11.5703125" style="123" customWidth="1"/>
    <col min="12549" max="12551" width="9" style="123" customWidth="1"/>
    <col min="12552" max="12552" width="15.42578125" style="123" bestFit="1" customWidth="1"/>
    <col min="12553" max="12553" width="9" style="123" customWidth="1"/>
    <col min="12554" max="12554" width="13.85546875" style="123" customWidth="1"/>
    <col min="12555" max="12555" width="10.85546875" style="123" bestFit="1" customWidth="1"/>
    <col min="12556" max="12556" width="11.85546875" style="123" bestFit="1" customWidth="1"/>
    <col min="12557" max="12557" width="9" style="123" customWidth="1"/>
    <col min="12558" max="12559" width="9.140625" style="123" customWidth="1"/>
    <col min="12560" max="12560" width="9.42578125" style="123" customWidth="1"/>
    <col min="12561" max="12562" width="0" style="123" hidden="1" customWidth="1"/>
    <col min="12563" max="12800" width="9.140625" style="123"/>
    <col min="12801" max="12801" width="4.7109375" style="123" customWidth="1"/>
    <col min="12802" max="12802" width="30.7109375" style="123" customWidth="1"/>
    <col min="12803" max="12803" width="27.140625" style="123" customWidth="1"/>
    <col min="12804" max="12804" width="11.5703125" style="123" customWidth="1"/>
    <col min="12805" max="12807" width="9" style="123" customWidth="1"/>
    <col min="12808" max="12808" width="15.42578125" style="123" bestFit="1" customWidth="1"/>
    <col min="12809" max="12809" width="9" style="123" customWidth="1"/>
    <col min="12810" max="12810" width="13.85546875" style="123" customWidth="1"/>
    <col min="12811" max="12811" width="10.85546875" style="123" bestFit="1" customWidth="1"/>
    <col min="12812" max="12812" width="11.85546875" style="123" bestFit="1" customWidth="1"/>
    <col min="12813" max="12813" width="9" style="123" customWidth="1"/>
    <col min="12814" max="12815" width="9.140625" style="123" customWidth="1"/>
    <col min="12816" max="12816" width="9.42578125" style="123" customWidth="1"/>
    <col min="12817" max="12818" width="0" style="123" hidden="1" customWidth="1"/>
    <col min="12819" max="13056" width="9.140625" style="123"/>
    <col min="13057" max="13057" width="4.7109375" style="123" customWidth="1"/>
    <col min="13058" max="13058" width="30.7109375" style="123" customWidth="1"/>
    <col min="13059" max="13059" width="27.140625" style="123" customWidth="1"/>
    <col min="13060" max="13060" width="11.5703125" style="123" customWidth="1"/>
    <col min="13061" max="13063" width="9" style="123" customWidth="1"/>
    <col min="13064" max="13064" width="15.42578125" style="123" bestFit="1" customWidth="1"/>
    <col min="13065" max="13065" width="9" style="123" customWidth="1"/>
    <col min="13066" max="13066" width="13.85546875" style="123" customWidth="1"/>
    <col min="13067" max="13067" width="10.85546875" style="123" bestFit="1" customWidth="1"/>
    <col min="13068" max="13068" width="11.85546875" style="123" bestFit="1" customWidth="1"/>
    <col min="13069" max="13069" width="9" style="123" customWidth="1"/>
    <col min="13070" max="13071" width="9.140625" style="123" customWidth="1"/>
    <col min="13072" max="13072" width="9.42578125" style="123" customWidth="1"/>
    <col min="13073" max="13074" width="0" style="123" hidden="1" customWidth="1"/>
    <col min="13075" max="13312" width="9.140625" style="123"/>
    <col min="13313" max="13313" width="4.7109375" style="123" customWidth="1"/>
    <col min="13314" max="13314" width="30.7109375" style="123" customWidth="1"/>
    <col min="13315" max="13315" width="27.140625" style="123" customWidth="1"/>
    <col min="13316" max="13316" width="11.5703125" style="123" customWidth="1"/>
    <col min="13317" max="13319" width="9" style="123" customWidth="1"/>
    <col min="13320" max="13320" width="15.42578125" style="123" bestFit="1" customWidth="1"/>
    <col min="13321" max="13321" width="9" style="123" customWidth="1"/>
    <col min="13322" max="13322" width="13.85546875" style="123" customWidth="1"/>
    <col min="13323" max="13323" width="10.85546875" style="123" bestFit="1" customWidth="1"/>
    <col min="13324" max="13324" width="11.85546875" style="123" bestFit="1" customWidth="1"/>
    <col min="13325" max="13325" width="9" style="123" customWidth="1"/>
    <col min="13326" max="13327" width="9.140625" style="123" customWidth="1"/>
    <col min="13328" max="13328" width="9.42578125" style="123" customWidth="1"/>
    <col min="13329" max="13330" width="0" style="123" hidden="1" customWidth="1"/>
    <col min="13331" max="13568" width="9.140625" style="123"/>
    <col min="13569" max="13569" width="4.7109375" style="123" customWidth="1"/>
    <col min="13570" max="13570" width="30.7109375" style="123" customWidth="1"/>
    <col min="13571" max="13571" width="27.140625" style="123" customWidth="1"/>
    <col min="13572" max="13572" width="11.5703125" style="123" customWidth="1"/>
    <col min="13573" max="13575" width="9" style="123" customWidth="1"/>
    <col min="13576" max="13576" width="15.42578125" style="123" bestFit="1" customWidth="1"/>
    <col min="13577" max="13577" width="9" style="123" customWidth="1"/>
    <col min="13578" max="13578" width="13.85546875" style="123" customWidth="1"/>
    <col min="13579" max="13579" width="10.85546875" style="123" bestFit="1" customWidth="1"/>
    <col min="13580" max="13580" width="11.85546875" style="123" bestFit="1" customWidth="1"/>
    <col min="13581" max="13581" width="9" style="123" customWidth="1"/>
    <col min="13582" max="13583" width="9.140625" style="123" customWidth="1"/>
    <col min="13584" max="13584" width="9.42578125" style="123" customWidth="1"/>
    <col min="13585" max="13586" width="0" style="123" hidden="1" customWidth="1"/>
    <col min="13587" max="13824" width="9.140625" style="123"/>
    <col min="13825" max="13825" width="4.7109375" style="123" customWidth="1"/>
    <col min="13826" max="13826" width="30.7109375" style="123" customWidth="1"/>
    <col min="13827" max="13827" width="27.140625" style="123" customWidth="1"/>
    <col min="13828" max="13828" width="11.5703125" style="123" customWidth="1"/>
    <col min="13829" max="13831" width="9" style="123" customWidth="1"/>
    <col min="13832" max="13832" width="15.42578125" style="123" bestFit="1" customWidth="1"/>
    <col min="13833" max="13833" width="9" style="123" customWidth="1"/>
    <col min="13834" max="13834" width="13.85546875" style="123" customWidth="1"/>
    <col min="13835" max="13835" width="10.85546875" style="123" bestFit="1" customWidth="1"/>
    <col min="13836" max="13836" width="11.85546875" style="123" bestFit="1" customWidth="1"/>
    <col min="13837" max="13837" width="9" style="123" customWidth="1"/>
    <col min="13838" max="13839" width="9.140625" style="123" customWidth="1"/>
    <col min="13840" max="13840" width="9.42578125" style="123" customWidth="1"/>
    <col min="13841" max="13842" width="0" style="123" hidden="1" customWidth="1"/>
    <col min="13843" max="14080" width="9.140625" style="123"/>
    <col min="14081" max="14081" width="4.7109375" style="123" customWidth="1"/>
    <col min="14082" max="14082" width="30.7109375" style="123" customWidth="1"/>
    <col min="14083" max="14083" width="27.140625" style="123" customWidth="1"/>
    <col min="14084" max="14084" width="11.5703125" style="123" customWidth="1"/>
    <col min="14085" max="14087" width="9" style="123" customWidth="1"/>
    <col min="14088" max="14088" width="15.42578125" style="123" bestFit="1" customWidth="1"/>
    <col min="14089" max="14089" width="9" style="123" customWidth="1"/>
    <col min="14090" max="14090" width="13.85546875" style="123" customWidth="1"/>
    <col min="14091" max="14091" width="10.85546875" style="123" bestFit="1" customWidth="1"/>
    <col min="14092" max="14092" width="11.85546875" style="123" bestFit="1" customWidth="1"/>
    <col min="14093" max="14093" width="9" style="123" customWidth="1"/>
    <col min="14094" max="14095" width="9.140625" style="123" customWidth="1"/>
    <col min="14096" max="14096" width="9.42578125" style="123" customWidth="1"/>
    <col min="14097" max="14098" width="0" style="123" hidden="1" customWidth="1"/>
    <col min="14099" max="14336" width="9.140625" style="123"/>
    <col min="14337" max="14337" width="4.7109375" style="123" customWidth="1"/>
    <col min="14338" max="14338" width="30.7109375" style="123" customWidth="1"/>
    <col min="14339" max="14339" width="27.140625" style="123" customWidth="1"/>
    <col min="14340" max="14340" width="11.5703125" style="123" customWidth="1"/>
    <col min="14341" max="14343" width="9" style="123" customWidth="1"/>
    <col min="14344" max="14344" width="15.42578125" style="123" bestFit="1" customWidth="1"/>
    <col min="14345" max="14345" width="9" style="123" customWidth="1"/>
    <col min="14346" max="14346" width="13.85546875" style="123" customWidth="1"/>
    <col min="14347" max="14347" width="10.85546875" style="123" bestFit="1" customWidth="1"/>
    <col min="14348" max="14348" width="11.85546875" style="123" bestFit="1" customWidth="1"/>
    <col min="14349" max="14349" width="9" style="123" customWidth="1"/>
    <col min="14350" max="14351" width="9.140625" style="123" customWidth="1"/>
    <col min="14352" max="14352" width="9.42578125" style="123" customWidth="1"/>
    <col min="14353" max="14354" width="0" style="123" hidden="1" customWidth="1"/>
    <col min="14355" max="14592" width="9.140625" style="123"/>
    <col min="14593" max="14593" width="4.7109375" style="123" customWidth="1"/>
    <col min="14594" max="14594" width="30.7109375" style="123" customWidth="1"/>
    <col min="14595" max="14595" width="27.140625" style="123" customWidth="1"/>
    <col min="14596" max="14596" width="11.5703125" style="123" customWidth="1"/>
    <col min="14597" max="14599" width="9" style="123" customWidth="1"/>
    <col min="14600" max="14600" width="15.42578125" style="123" bestFit="1" customWidth="1"/>
    <col min="14601" max="14601" width="9" style="123" customWidth="1"/>
    <col min="14602" max="14602" width="13.85546875" style="123" customWidth="1"/>
    <col min="14603" max="14603" width="10.85546875" style="123" bestFit="1" customWidth="1"/>
    <col min="14604" max="14604" width="11.85546875" style="123" bestFit="1" customWidth="1"/>
    <col min="14605" max="14605" width="9" style="123" customWidth="1"/>
    <col min="14606" max="14607" width="9.140625" style="123" customWidth="1"/>
    <col min="14608" max="14608" width="9.42578125" style="123" customWidth="1"/>
    <col min="14609" max="14610" width="0" style="123" hidden="1" customWidth="1"/>
    <col min="14611" max="14848" width="9.140625" style="123"/>
    <col min="14849" max="14849" width="4.7109375" style="123" customWidth="1"/>
    <col min="14850" max="14850" width="30.7109375" style="123" customWidth="1"/>
    <col min="14851" max="14851" width="27.140625" style="123" customWidth="1"/>
    <col min="14852" max="14852" width="11.5703125" style="123" customWidth="1"/>
    <col min="14853" max="14855" width="9" style="123" customWidth="1"/>
    <col min="14856" max="14856" width="15.42578125" style="123" bestFit="1" customWidth="1"/>
    <col min="14857" max="14857" width="9" style="123" customWidth="1"/>
    <col min="14858" max="14858" width="13.85546875" style="123" customWidth="1"/>
    <col min="14859" max="14859" width="10.85546875" style="123" bestFit="1" customWidth="1"/>
    <col min="14860" max="14860" width="11.85546875" style="123" bestFit="1" customWidth="1"/>
    <col min="14861" max="14861" width="9" style="123" customWidth="1"/>
    <col min="14862" max="14863" width="9.140625" style="123" customWidth="1"/>
    <col min="14864" max="14864" width="9.42578125" style="123" customWidth="1"/>
    <col min="14865" max="14866" width="0" style="123" hidden="1" customWidth="1"/>
    <col min="14867" max="15104" width="9.140625" style="123"/>
    <col min="15105" max="15105" width="4.7109375" style="123" customWidth="1"/>
    <col min="15106" max="15106" width="30.7109375" style="123" customWidth="1"/>
    <col min="15107" max="15107" width="27.140625" style="123" customWidth="1"/>
    <col min="15108" max="15108" width="11.5703125" style="123" customWidth="1"/>
    <col min="15109" max="15111" width="9" style="123" customWidth="1"/>
    <col min="15112" max="15112" width="15.42578125" style="123" bestFit="1" customWidth="1"/>
    <col min="15113" max="15113" width="9" style="123" customWidth="1"/>
    <col min="15114" max="15114" width="13.85546875" style="123" customWidth="1"/>
    <col min="15115" max="15115" width="10.85546875" style="123" bestFit="1" customWidth="1"/>
    <col min="15116" max="15116" width="11.85546875" style="123" bestFit="1" customWidth="1"/>
    <col min="15117" max="15117" width="9" style="123" customWidth="1"/>
    <col min="15118" max="15119" width="9.140625" style="123" customWidth="1"/>
    <col min="15120" max="15120" width="9.42578125" style="123" customWidth="1"/>
    <col min="15121" max="15122" width="0" style="123" hidden="1" customWidth="1"/>
    <col min="15123" max="15360" width="9.140625" style="123"/>
    <col min="15361" max="15361" width="4.7109375" style="123" customWidth="1"/>
    <col min="15362" max="15362" width="30.7109375" style="123" customWidth="1"/>
    <col min="15363" max="15363" width="27.140625" style="123" customWidth="1"/>
    <col min="15364" max="15364" width="11.5703125" style="123" customWidth="1"/>
    <col min="15365" max="15367" width="9" style="123" customWidth="1"/>
    <col min="15368" max="15368" width="15.42578125" style="123" bestFit="1" customWidth="1"/>
    <col min="15369" max="15369" width="9" style="123" customWidth="1"/>
    <col min="15370" max="15370" width="13.85546875" style="123" customWidth="1"/>
    <col min="15371" max="15371" width="10.85546875" style="123" bestFit="1" customWidth="1"/>
    <col min="15372" max="15372" width="11.85546875" style="123" bestFit="1" customWidth="1"/>
    <col min="15373" max="15373" width="9" style="123" customWidth="1"/>
    <col min="15374" max="15375" width="9.140625" style="123" customWidth="1"/>
    <col min="15376" max="15376" width="9.42578125" style="123" customWidth="1"/>
    <col min="15377" max="15378" width="0" style="123" hidden="1" customWidth="1"/>
    <col min="15379" max="15616" width="9.140625" style="123"/>
    <col min="15617" max="15617" width="4.7109375" style="123" customWidth="1"/>
    <col min="15618" max="15618" width="30.7109375" style="123" customWidth="1"/>
    <col min="15619" max="15619" width="27.140625" style="123" customWidth="1"/>
    <col min="15620" max="15620" width="11.5703125" style="123" customWidth="1"/>
    <col min="15621" max="15623" width="9" style="123" customWidth="1"/>
    <col min="15624" max="15624" width="15.42578125" style="123" bestFit="1" customWidth="1"/>
    <col min="15625" max="15625" width="9" style="123" customWidth="1"/>
    <col min="15626" max="15626" width="13.85546875" style="123" customWidth="1"/>
    <col min="15627" max="15627" width="10.85546875" style="123" bestFit="1" customWidth="1"/>
    <col min="15628" max="15628" width="11.85546875" style="123" bestFit="1" customWidth="1"/>
    <col min="15629" max="15629" width="9" style="123" customWidth="1"/>
    <col min="15630" max="15631" width="9.140625" style="123" customWidth="1"/>
    <col min="15632" max="15632" width="9.42578125" style="123" customWidth="1"/>
    <col min="15633" max="15634" width="0" style="123" hidden="1" customWidth="1"/>
    <col min="15635" max="15872" width="9.140625" style="123"/>
    <col min="15873" max="15873" width="4.7109375" style="123" customWidth="1"/>
    <col min="15874" max="15874" width="30.7109375" style="123" customWidth="1"/>
    <col min="15875" max="15875" width="27.140625" style="123" customWidth="1"/>
    <col min="15876" max="15876" width="11.5703125" style="123" customWidth="1"/>
    <col min="15877" max="15879" width="9" style="123" customWidth="1"/>
    <col min="15880" max="15880" width="15.42578125" style="123" bestFit="1" customWidth="1"/>
    <col min="15881" max="15881" width="9" style="123" customWidth="1"/>
    <col min="15882" max="15882" width="13.85546875" style="123" customWidth="1"/>
    <col min="15883" max="15883" width="10.85546875" style="123" bestFit="1" customWidth="1"/>
    <col min="15884" max="15884" width="11.85546875" style="123" bestFit="1" customWidth="1"/>
    <col min="15885" max="15885" width="9" style="123" customWidth="1"/>
    <col min="15886" max="15887" width="9.140625" style="123" customWidth="1"/>
    <col min="15888" max="15888" width="9.42578125" style="123" customWidth="1"/>
    <col min="15889" max="15890" width="0" style="123" hidden="1" customWidth="1"/>
    <col min="15891" max="16128" width="9.140625" style="123"/>
    <col min="16129" max="16129" width="4.7109375" style="123" customWidth="1"/>
    <col min="16130" max="16130" width="30.7109375" style="123" customWidth="1"/>
    <col min="16131" max="16131" width="27.140625" style="123" customWidth="1"/>
    <col min="16132" max="16132" width="11.5703125" style="123" customWidth="1"/>
    <col min="16133" max="16135" width="9" style="123" customWidth="1"/>
    <col min="16136" max="16136" width="15.42578125" style="123" bestFit="1" customWidth="1"/>
    <col min="16137" max="16137" width="9" style="123" customWidth="1"/>
    <col min="16138" max="16138" width="13.85546875" style="123" customWidth="1"/>
    <col min="16139" max="16139" width="10.85546875" style="123" bestFit="1" customWidth="1"/>
    <col min="16140" max="16140" width="11.85546875" style="123" bestFit="1" customWidth="1"/>
    <col min="16141" max="16141" width="9" style="123" customWidth="1"/>
    <col min="16142" max="16143" width="9.140625" style="123" customWidth="1"/>
    <col min="16144" max="16144" width="9.42578125" style="123" customWidth="1"/>
    <col min="16145" max="16146" width="0" style="123" hidden="1" customWidth="1"/>
    <col min="16147" max="16384" width="9.140625" style="123"/>
  </cols>
  <sheetData>
    <row r="1" spans="1:18" ht="58.5" customHeight="1" x14ac:dyDescent="0.25">
      <c r="A1" s="342"/>
      <c r="B1"/>
      <c r="C1" s="343"/>
      <c r="D1" s="343"/>
      <c r="E1" s="343"/>
    </row>
    <row r="2" spans="1:18" ht="15" customHeight="1" x14ac:dyDescent="0.2">
      <c r="A2" s="124"/>
      <c r="B2" s="122"/>
      <c r="C2" s="122"/>
      <c r="D2" s="122"/>
      <c r="E2" s="122"/>
    </row>
    <row r="3" spans="1:18" ht="18" x14ac:dyDescent="0.25">
      <c r="A3" s="354" t="s">
        <v>40</v>
      </c>
      <c r="B3" s="354"/>
      <c r="C3" s="354"/>
      <c r="D3" s="354"/>
      <c r="E3" s="354"/>
    </row>
    <row r="4" spans="1:18" ht="12" customHeight="1" x14ac:dyDescent="0.25">
      <c r="A4" s="354"/>
      <c r="B4" s="354"/>
      <c r="C4" s="354"/>
      <c r="D4" s="354"/>
      <c r="E4" s="354"/>
    </row>
    <row r="5" spans="1:18" ht="12" customHeight="1" x14ac:dyDescent="0.25">
      <c r="A5" s="344"/>
      <c r="B5" s="344"/>
      <c r="C5" s="344"/>
      <c r="D5" s="344"/>
      <c r="E5" s="344"/>
      <c r="F5" s="343"/>
      <c r="K5" s="343"/>
    </row>
    <row r="6" spans="1:18" ht="15" customHeight="1" x14ac:dyDescent="0.25">
      <c r="A6" s="355" t="s">
        <v>41</v>
      </c>
      <c r="B6" s="355"/>
      <c r="C6" s="355"/>
      <c r="D6" s="355"/>
      <c r="E6" s="355"/>
    </row>
    <row r="7" spans="1:18" ht="15" customHeight="1" x14ac:dyDescent="0.2">
      <c r="A7" s="125"/>
      <c r="B7" s="125"/>
      <c r="C7" s="125"/>
      <c r="D7" s="125"/>
      <c r="E7" s="125"/>
    </row>
    <row r="8" spans="1:18" ht="23.25" customHeight="1" x14ac:dyDescent="0.2">
      <c r="A8" s="126"/>
      <c r="B8" s="356" t="s">
        <v>42</v>
      </c>
      <c r="C8" s="356"/>
      <c r="D8" s="356"/>
      <c r="E8" s="127"/>
    </row>
    <row r="9" spans="1:18" ht="15" customHeight="1" thickBot="1" x14ac:dyDescent="0.25">
      <c r="A9" s="128"/>
      <c r="B9" s="128"/>
      <c r="C9" s="128"/>
      <c r="D9" s="128"/>
      <c r="E9" s="128"/>
    </row>
    <row r="10" spans="1:18" ht="15" customHeight="1" thickBot="1" x14ac:dyDescent="0.25">
      <c r="A10" s="124"/>
      <c r="B10" s="129" t="s">
        <v>43</v>
      </c>
      <c r="C10" s="350"/>
      <c r="D10" s="351"/>
      <c r="E10" s="122"/>
    </row>
    <row r="11" spans="1:18" ht="15" customHeight="1" thickBot="1" x14ac:dyDescent="0.25">
      <c r="B11" s="130"/>
    </row>
    <row r="12" spans="1:18" ht="15" customHeight="1" thickBot="1" x14ac:dyDescent="0.25">
      <c r="B12" s="131" t="s">
        <v>44</v>
      </c>
      <c r="C12" s="132"/>
      <c r="D12" s="133"/>
    </row>
    <row r="13" spans="1:18" ht="15" customHeight="1" thickBot="1" x14ac:dyDescent="0.25">
      <c r="B13" s="134" t="s">
        <v>45</v>
      </c>
      <c r="C13" s="352"/>
      <c r="D13" s="353"/>
      <c r="F13" s="135" t="s">
        <v>46</v>
      </c>
      <c r="G13" s="136">
        <f>IF(D24=0,0,VLOOKUP(D24,Q15:R27,2))</f>
        <v>67</v>
      </c>
      <c r="H13" s="137"/>
      <c r="Q13" s="357" t="s">
        <v>47</v>
      </c>
      <c r="R13" s="358"/>
    </row>
    <row r="14" spans="1:18" ht="15" customHeight="1" x14ac:dyDescent="0.2">
      <c r="B14" s="138" t="s">
        <v>48</v>
      </c>
      <c r="C14" s="359"/>
      <c r="D14" s="360"/>
      <c r="Q14" s="139" t="s">
        <v>49</v>
      </c>
      <c r="R14" s="140" t="s">
        <v>50</v>
      </c>
    </row>
    <row r="15" spans="1:18" ht="15" customHeight="1" x14ac:dyDescent="0.2">
      <c r="B15" s="138" t="s">
        <v>51</v>
      </c>
      <c r="C15" s="359"/>
      <c r="D15" s="360"/>
      <c r="Q15" s="141">
        <v>0.18</v>
      </c>
      <c r="R15" s="141">
        <v>67</v>
      </c>
    </row>
    <row r="16" spans="1:18" ht="15" customHeight="1" thickBot="1" x14ac:dyDescent="0.25">
      <c r="B16" s="142" t="s">
        <v>52</v>
      </c>
      <c r="C16" s="361"/>
      <c r="D16" s="362"/>
      <c r="Q16" s="141">
        <v>0.23</v>
      </c>
      <c r="R16" s="141">
        <v>64</v>
      </c>
    </row>
    <row r="17" spans="2:18" ht="15" customHeight="1" thickBot="1" x14ac:dyDescent="0.25">
      <c r="B17" s="143"/>
      <c r="C17" s="144"/>
      <c r="Q17" s="145">
        <v>0.26</v>
      </c>
      <c r="R17" s="141">
        <v>59</v>
      </c>
    </row>
    <row r="18" spans="2:18" ht="15" customHeight="1" thickBot="1" x14ac:dyDescent="0.25">
      <c r="B18" s="146" t="s">
        <v>53</v>
      </c>
      <c r="C18" s="363"/>
      <c r="D18" s="364"/>
      <c r="Q18" s="145">
        <v>0.34</v>
      </c>
      <c r="R18" s="141">
        <v>54</v>
      </c>
    </row>
    <row r="19" spans="2:18" ht="15" customHeight="1" thickBot="1" x14ac:dyDescent="0.25">
      <c r="B19" s="143"/>
      <c r="C19" s="144"/>
      <c r="Q19" s="145">
        <v>0.4</v>
      </c>
      <c r="R19" s="141">
        <v>50</v>
      </c>
    </row>
    <row r="20" spans="2:18" ht="15" customHeight="1" thickBot="1" x14ac:dyDescent="0.25">
      <c r="B20" s="369" t="s">
        <v>54</v>
      </c>
      <c r="C20" s="372"/>
      <c r="D20" s="373"/>
      <c r="G20" s="374" t="s">
        <v>55</v>
      </c>
      <c r="H20" s="376" t="s">
        <v>56</v>
      </c>
      <c r="I20" s="376" t="s">
        <v>57</v>
      </c>
      <c r="J20" s="376" t="s">
        <v>58</v>
      </c>
      <c r="K20" s="365" t="s">
        <v>59</v>
      </c>
      <c r="L20" s="365" t="s">
        <v>60</v>
      </c>
      <c r="Q20" s="145">
        <v>0.47</v>
      </c>
      <c r="R20" s="141">
        <v>45</v>
      </c>
    </row>
    <row r="21" spans="2:18" ht="15" customHeight="1" x14ac:dyDescent="0.25">
      <c r="B21" s="147" t="s">
        <v>61</v>
      </c>
      <c r="C21" s="148" t="s">
        <v>62</v>
      </c>
      <c r="D21" s="384">
        <v>70000</v>
      </c>
      <c r="G21" s="375"/>
      <c r="H21" s="366"/>
      <c r="I21" s="366"/>
      <c r="J21" s="366"/>
      <c r="K21" s="366"/>
      <c r="L21" s="366"/>
      <c r="Q21" s="145">
        <v>0.56000000000000005</v>
      </c>
      <c r="R21" s="141">
        <v>42</v>
      </c>
    </row>
    <row r="22" spans="2:18" ht="15" customHeight="1" x14ac:dyDescent="0.25">
      <c r="B22" s="150" t="s">
        <v>63</v>
      </c>
      <c r="C22" s="151" t="s">
        <v>1</v>
      </c>
      <c r="D22" s="385">
        <v>350</v>
      </c>
      <c r="G22" s="375"/>
      <c r="H22" s="366"/>
      <c r="I22" s="366"/>
      <c r="J22" s="366"/>
      <c r="K22" s="366"/>
      <c r="L22" s="366"/>
      <c r="Q22" s="145">
        <v>0.66</v>
      </c>
      <c r="R22" s="141">
        <v>40</v>
      </c>
    </row>
    <row r="23" spans="2:18" ht="15" customHeight="1" x14ac:dyDescent="0.25">
      <c r="B23" s="150" t="s">
        <v>64</v>
      </c>
      <c r="C23" s="151" t="s">
        <v>1</v>
      </c>
      <c r="D23" s="385">
        <v>35</v>
      </c>
      <c r="G23" s="375"/>
      <c r="H23" s="366"/>
      <c r="I23" s="366"/>
      <c r="J23" s="366"/>
      <c r="K23" s="366"/>
      <c r="L23" s="366"/>
      <c r="Q23" s="145">
        <v>0.88</v>
      </c>
      <c r="R23" s="141">
        <v>35</v>
      </c>
    </row>
    <row r="24" spans="2:18" ht="15" customHeight="1" thickBot="1" x14ac:dyDescent="0.3">
      <c r="B24" s="153" t="s">
        <v>65</v>
      </c>
      <c r="C24" s="154" t="s">
        <v>2</v>
      </c>
      <c r="D24" s="386">
        <v>0.21</v>
      </c>
      <c r="F24" s="155" t="s">
        <v>66</v>
      </c>
      <c r="G24" s="156">
        <f>(G13*D23)/60</f>
        <v>39.083333333333336</v>
      </c>
      <c r="H24" s="157">
        <f>G24*Costi!$F$16</f>
        <v>869.64891981916674</v>
      </c>
      <c r="I24" s="158">
        <f>(G24*5/8)</f>
        <v>24.427083333333336</v>
      </c>
      <c r="J24" s="157">
        <f>I24*Costi!$C$31</f>
        <v>158.53177083333335</v>
      </c>
      <c r="K24" s="159">
        <f>H24+J24</f>
        <v>1028.1806906525001</v>
      </c>
      <c r="L24" s="157">
        <f>K24*$D$21/10000</f>
        <v>7197.2648345675007</v>
      </c>
      <c r="Q24" s="145">
        <v>1.1499999999999999</v>
      </c>
      <c r="R24" s="141">
        <v>32</v>
      </c>
    </row>
    <row r="25" spans="2:18" ht="15" customHeight="1" thickBot="1" x14ac:dyDescent="0.25">
      <c r="F25" s="160" t="s">
        <v>67</v>
      </c>
      <c r="G25" s="161">
        <f>IF(D27="X",G24*C27,IF(D28="X",G24*C28,IF(D29="X",G24*C29,IF(D30="X",G24*C30))))</f>
        <v>14.07</v>
      </c>
      <c r="H25" s="157">
        <f>G25*Costi!$F$16</f>
        <v>313.07361113489998</v>
      </c>
      <c r="I25" s="162">
        <f>IF(D27="X",0,IF(D28="X",G25*6%,IF(D29="X",G25*11%,IF(D30="X",G25*20%))))</f>
        <v>0.84419999999999995</v>
      </c>
      <c r="J25" s="157">
        <f>I25*Costi!$C$31</f>
        <v>5.4788579999999998</v>
      </c>
      <c r="K25" s="159">
        <f>H25+J25</f>
        <v>318.55246913489998</v>
      </c>
      <c r="L25" s="157">
        <f t="shared" ref="L25:L30" si="0">K25*$D$21/10000</f>
        <v>2229.8672839442997</v>
      </c>
      <c r="Q25" s="145">
        <v>1.44</v>
      </c>
      <c r="R25" s="141">
        <v>30</v>
      </c>
    </row>
    <row r="26" spans="2:18" ht="15" customHeight="1" thickBot="1" x14ac:dyDescent="0.25">
      <c r="B26" s="146" t="s">
        <v>68</v>
      </c>
      <c r="C26" s="163" t="s">
        <v>69</v>
      </c>
      <c r="D26" s="164"/>
      <c r="F26" s="160" t="s">
        <v>70</v>
      </c>
      <c r="G26" s="161">
        <f>IF(D33="X",G24*C33,IF(D34="X",G24*C34,IF(D35="X",G24*C35,IF(D36="X",G24*C36))))</f>
        <v>7.8166666666666673</v>
      </c>
      <c r="H26" s="157">
        <f>G26*Costi!$F$16</f>
        <v>173.92978396383336</v>
      </c>
      <c r="I26" s="162">
        <f>IF(D32="X",0,IF(D33="X",G26*6%,IF(D34="X",G26*11%,IF(D35="X",G26*20%))))</f>
        <v>0.85983333333333345</v>
      </c>
      <c r="J26" s="157">
        <f>I26*Costi!$C$31</f>
        <v>5.5803183333333344</v>
      </c>
      <c r="K26" s="159">
        <f>H26+J26</f>
        <v>179.5101022971667</v>
      </c>
      <c r="L26" s="157">
        <f t="shared" si="0"/>
        <v>1256.5707160801669</v>
      </c>
      <c r="Q26" s="145">
        <v>1.8</v>
      </c>
      <c r="R26" s="141">
        <v>28</v>
      </c>
    </row>
    <row r="27" spans="2:18" ht="15" customHeight="1" x14ac:dyDescent="0.2">
      <c r="B27" s="165" t="s">
        <v>71</v>
      </c>
      <c r="C27" s="166">
        <v>0.2</v>
      </c>
      <c r="D27" s="167"/>
      <c r="F27" s="128" t="s">
        <v>72</v>
      </c>
      <c r="G27" s="168">
        <f>(G24+G25+G26+G28+G30+G31+G32+G33+G39+G40)*D38/100</f>
        <v>3.5000555555555559</v>
      </c>
      <c r="H27" s="169">
        <f>G27*Costi!$F$16</f>
        <v>77.880243919726112</v>
      </c>
      <c r="I27" s="170"/>
      <c r="J27" s="171"/>
      <c r="K27" s="159">
        <f>H27+J27</f>
        <v>77.880243919726112</v>
      </c>
      <c r="L27" s="157">
        <f t="shared" si="0"/>
        <v>545.16170743808277</v>
      </c>
      <c r="Q27" s="145">
        <v>10</v>
      </c>
      <c r="R27" s="141">
        <v>26</v>
      </c>
    </row>
    <row r="28" spans="2:18" ht="15" customHeight="1" x14ac:dyDescent="0.2">
      <c r="B28" s="172" t="s">
        <v>73</v>
      </c>
      <c r="C28" s="166">
        <v>0.36</v>
      </c>
      <c r="D28" s="173" t="s">
        <v>146</v>
      </c>
      <c r="F28" s="160" t="s">
        <v>74</v>
      </c>
      <c r="G28" s="161">
        <f>G24*D40/100</f>
        <v>1.9541666666666668</v>
      </c>
      <c r="H28" s="157">
        <f>G28*Costi!$F$16</f>
        <v>43.48244599095834</v>
      </c>
      <c r="I28" s="162">
        <f>IF(D34="X",0,IF(D35="X",G28*6%,IF(D36="X",G28*11%,IF(D37="X",G28*20%))))</f>
        <v>0</v>
      </c>
      <c r="J28" s="157">
        <f>I28*Costi!$C$31</f>
        <v>0</v>
      </c>
      <c r="K28" s="159">
        <f>H28+J28</f>
        <v>43.48244599095834</v>
      </c>
      <c r="L28" s="157">
        <f t="shared" si="0"/>
        <v>304.37712193670836</v>
      </c>
    </row>
    <row r="29" spans="2:18" ht="15" customHeight="1" thickBot="1" x14ac:dyDescent="0.25">
      <c r="B29" s="172" t="s">
        <v>75</v>
      </c>
      <c r="C29" s="166">
        <v>0.46</v>
      </c>
      <c r="D29" s="173"/>
      <c r="F29" s="128" t="s">
        <v>76</v>
      </c>
      <c r="G29" s="174"/>
      <c r="H29" s="175"/>
      <c r="I29" s="176"/>
      <c r="J29" s="175"/>
      <c r="K29" s="177"/>
      <c r="L29" s="177"/>
    </row>
    <row r="30" spans="2:18" ht="15" customHeight="1" thickBot="1" x14ac:dyDescent="0.25">
      <c r="B30" s="178" t="s">
        <v>77</v>
      </c>
      <c r="C30" s="179">
        <v>0.6</v>
      </c>
      <c r="D30" s="180"/>
      <c r="E30" s="128"/>
      <c r="F30" s="181" t="s">
        <v>78</v>
      </c>
      <c r="G30" s="156">
        <f>D23*D43*R32/60</f>
        <v>0</v>
      </c>
      <c r="H30" s="157">
        <f>G30*Costi!$F$16</f>
        <v>0</v>
      </c>
      <c r="I30" s="162">
        <f>G30*5/8</f>
        <v>0</v>
      </c>
      <c r="J30" s="182">
        <f>I30*Costi!$C$31</f>
        <v>0</v>
      </c>
      <c r="K30" s="159">
        <f>H30+J30</f>
        <v>0</v>
      </c>
      <c r="L30" s="157">
        <f t="shared" si="0"/>
        <v>0</v>
      </c>
      <c r="Q30" s="367" t="s">
        <v>79</v>
      </c>
      <c r="R30" s="368"/>
    </row>
    <row r="31" spans="2:18" ht="15" customHeight="1" thickBot="1" x14ac:dyDescent="0.25">
      <c r="B31" s="183"/>
      <c r="C31" s="183"/>
      <c r="D31" s="184"/>
      <c r="E31" s="128"/>
      <c r="F31" s="181" t="s">
        <v>80</v>
      </c>
      <c r="G31" s="156">
        <f>(D44*Costi!C35)/60</f>
        <v>0</v>
      </c>
      <c r="H31" s="157">
        <f>G31*Costi!$F$16</f>
        <v>0</v>
      </c>
      <c r="I31" s="162">
        <f>G31*5/8</f>
        <v>0</v>
      </c>
      <c r="J31" s="182">
        <f>I31*Costi!$C$31</f>
        <v>0</v>
      </c>
      <c r="K31" s="159">
        <f>H31+J31</f>
        <v>0</v>
      </c>
      <c r="L31" s="157">
        <f>K31</f>
        <v>0</v>
      </c>
      <c r="Q31" s="185" t="s">
        <v>81</v>
      </c>
      <c r="R31" s="186">
        <v>40</v>
      </c>
    </row>
    <row r="32" spans="2:18" ht="15" customHeight="1" thickBot="1" x14ac:dyDescent="0.25">
      <c r="B32" s="146" t="s">
        <v>82</v>
      </c>
      <c r="C32" s="163" t="s">
        <v>69</v>
      </c>
      <c r="D32" s="187"/>
      <c r="E32" s="128"/>
      <c r="F32" s="181" t="s">
        <v>83</v>
      </c>
      <c r="G32" s="156">
        <f>D45*Costi!B39</f>
        <v>0</v>
      </c>
      <c r="H32" s="157">
        <f>G32*Costi!$F$16</f>
        <v>0</v>
      </c>
      <c r="I32" s="162">
        <f>(G32*5/8)/2</f>
        <v>0</v>
      </c>
      <c r="J32" s="182">
        <f>(I32*Costi!$C$31)+Costi!C39*'Preventivo costo intervento'!D44</f>
        <v>0</v>
      </c>
      <c r="K32" s="159">
        <f>H32+J32</f>
        <v>0</v>
      </c>
      <c r="L32" s="157">
        <f>K32</f>
        <v>0</v>
      </c>
      <c r="Q32" s="185" t="s">
        <v>84</v>
      </c>
      <c r="R32" s="186">
        <v>56</v>
      </c>
    </row>
    <row r="33" spans="1:18" ht="15" customHeight="1" thickBot="1" x14ac:dyDescent="0.25">
      <c r="B33" s="165" t="s">
        <v>85</v>
      </c>
      <c r="C33" s="166">
        <v>0</v>
      </c>
      <c r="D33" s="167"/>
      <c r="E33" s="128"/>
      <c r="F33" s="181" t="s">
        <v>86</v>
      </c>
      <c r="G33" s="188">
        <f>D46*Costi!B41</f>
        <v>0</v>
      </c>
      <c r="H33" s="189">
        <f>G33*Costi!$F$16</f>
        <v>0</v>
      </c>
      <c r="I33" s="190"/>
      <c r="J33" s="191"/>
      <c r="K33" s="192">
        <f>H33+J33</f>
        <v>0</v>
      </c>
      <c r="L33" s="157">
        <f>K33</f>
        <v>0</v>
      </c>
      <c r="Q33" s="185" t="s">
        <v>87</v>
      </c>
      <c r="R33" s="193">
        <v>40</v>
      </c>
    </row>
    <row r="34" spans="1:18" ht="15" customHeight="1" thickBot="1" x14ac:dyDescent="0.25">
      <c r="B34" s="165" t="s">
        <v>88</v>
      </c>
      <c r="C34" s="166">
        <v>0.2</v>
      </c>
      <c r="D34" s="173" t="s">
        <v>146</v>
      </c>
      <c r="Q34" s="194" t="s">
        <v>89</v>
      </c>
      <c r="R34" s="195">
        <v>1.5</v>
      </c>
    </row>
    <row r="35" spans="1:18" ht="15" customHeight="1" x14ac:dyDescent="0.2">
      <c r="B35" s="165" t="s">
        <v>90</v>
      </c>
      <c r="C35" s="166">
        <v>0.38</v>
      </c>
      <c r="D35" s="173"/>
      <c r="F35" s="122" t="s">
        <v>91</v>
      </c>
      <c r="K35" s="159">
        <f>SUM(K24:K34)</f>
        <v>1647.605951995251</v>
      </c>
      <c r="L35" s="157">
        <f>SUM(L24:L33)</f>
        <v>11533.241663966757</v>
      </c>
    </row>
    <row r="36" spans="1:18" ht="15" customHeight="1" thickBot="1" x14ac:dyDescent="0.25">
      <c r="B36" s="196" t="s">
        <v>92</v>
      </c>
      <c r="C36" s="179">
        <v>0.47</v>
      </c>
      <c r="D36" s="180"/>
      <c r="K36" s="197"/>
    </row>
    <row r="37" spans="1:18" ht="15" customHeight="1" thickBot="1" x14ac:dyDescent="0.25">
      <c r="B37" s="183"/>
      <c r="C37" s="183"/>
    </row>
    <row r="38" spans="1:18" ht="15" customHeight="1" thickBot="1" x14ac:dyDescent="0.25">
      <c r="B38" s="369" t="s">
        <v>93</v>
      </c>
      <c r="C38" s="370"/>
      <c r="D38" s="198">
        <v>5</v>
      </c>
      <c r="F38" s="199" t="s">
        <v>94</v>
      </c>
      <c r="G38" s="200" t="s">
        <v>95</v>
      </c>
      <c r="H38" s="200" t="s">
        <v>56</v>
      </c>
      <c r="I38" s="200" t="s">
        <v>96</v>
      </c>
      <c r="J38" s="200" t="s">
        <v>97</v>
      </c>
      <c r="K38" s="200" t="s">
        <v>98</v>
      </c>
      <c r="L38" s="201" t="s">
        <v>99</v>
      </c>
    </row>
    <row r="39" spans="1:18" ht="15" customHeight="1" thickBot="1" x14ac:dyDescent="0.25">
      <c r="B39" s="183"/>
      <c r="C39" s="202"/>
      <c r="F39" s="203" t="s">
        <v>100</v>
      </c>
      <c r="G39" s="204">
        <f>G24*11%</f>
        <v>4.2991666666666672</v>
      </c>
      <c r="H39" s="157">
        <f>G39*Costi!$F$16</f>
        <v>95.66138118010835</v>
      </c>
      <c r="I39" s="204">
        <f>G39*5/8</f>
        <v>2.6869791666666671</v>
      </c>
      <c r="J39" s="157">
        <f>I39*Costi!$C$31</f>
        <v>17.43849479166667</v>
      </c>
      <c r="K39" s="159">
        <f>H39+J39</f>
        <v>113.09987597177502</v>
      </c>
      <c r="L39" s="157">
        <f>K39*$D$21/10000</f>
        <v>791.6991318024252</v>
      </c>
    </row>
    <row r="40" spans="1:18" ht="15" customHeight="1" thickBot="1" x14ac:dyDescent="0.25">
      <c r="B40" s="369" t="s">
        <v>101</v>
      </c>
      <c r="C40" s="370"/>
      <c r="D40" s="198">
        <v>5</v>
      </c>
      <c r="F40" s="151" t="s">
        <v>102</v>
      </c>
      <c r="G40" s="204">
        <f>(1*D23/D24)/60</f>
        <v>2.7777777777777781</v>
      </c>
      <c r="H40" s="157">
        <f>G40*Costi!$F$16</f>
        <v>61.808736305555563</v>
      </c>
      <c r="I40" s="204"/>
      <c r="J40" s="157">
        <v>60</v>
      </c>
      <c r="K40" s="159">
        <f>H40+J40</f>
        <v>121.80873630555556</v>
      </c>
      <c r="L40" s="157">
        <f>K40*$D$21/10000</f>
        <v>852.66115413888895</v>
      </c>
    </row>
    <row r="41" spans="1:18" ht="15" customHeight="1" thickBot="1" x14ac:dyDescent="0.25">
      <c r="F41" s="205"/>
      <c r="G41" s="206"/>
      <c r="H41" s="207"/>
      <c r="I41" s="206"/>
      <c r="J41" s="207"/>
      <c r="K41" s="208"/>
    </row>
    <row r="42" spans="1:18" ht="15" customHeight="1" thickBot="1" x14ac:dyDescent="0.3">
      <c r="B42" s="146" t="s">
        <v>103</v>
      </c>
      <c r="C42" s="209"/>
      <c r="D42" s="210"/>
      <c r="F42" s="205"/>
      <c r="G42" s="206"/>
      <c r="H42" s="207"/>
      <c r="I42" s="371" t="s">
        <v>104</v>
      </c>
      <c r="J42" s="371"/>
      <c r="K42" s="159">
        <f>K35+K39+K40</f>
        <v>1882.5145642725815</v>
      </c>
      <c r="L42" s="211">
        <f>L35+L39+L40</f>
        <v>13177.60194990807</v>
      </c>
    </row>
    <row r="43" spans="1:18" ht="15" customHeight="1" x14ac:dyDescent="0.2">
      <c r="B43" s="212" t="s">
        <v>105</v>
      </c>
      <c r="C43" s="213"/>
      <c r="D43" s="214"/>
      <c r="F43" s="205"/>
      <c r="G43" s="206"/>
      <c r="H43" s="207"/>
      <c r="I43" s="206"/>
      <c r="J43" s="207"/>
      <c r="K43" s="208"/>
    </row>
    <row r="44" spans="1:18" ht="15" customHeight="1" thickBot="1" x14ac:dyDescent="0.25">
      <c r="B44" s="215" t="s">
        <v>106</v>
      </c>
      <c r="C44" s="216" t="s">
        <v>107</v>
      </c>
      <c r="D44" s="316"/>
      <c r="F44" s="123"/>
      <c r="G44" s="217"/>
      <c r="H44" s="207"/>
    </row>
    <row r="45" spans="1:18" ht="15" customHeight="1" x14ac:dyDescent="0.2">
      <c r="B45" s="317" t="s">
        <v>109</v>
      </c>
      <c r="C45" s="318" t="s">
        <v>110</v>
      </c>
      <c r="D45" s="149"/>
      <c r="F45" s="123"/>
      <c r="G45" s="217"/>
      <c r="H45" s="207"/>
    </row>
    <row r="46" spans="1:18" ht="15" customHeight="1" thickBot="1" x14ac:dyDescent="0.25">
      <c r="B46" s="220" t="s">
        <v>112</v>
      </c>
      <c r="C46" s="221" t="s">
        <v>0</v>
      </c>
      <c r="D46" s="222"/>
      <c r="F46" s="183"/>
      <c r="G46" s="202"/>
      <c r="H46" s="207"/>
    </row>
    <row r="47" spans="1:18" ht="15" customHeight="1" thickBot="1" x14ac:dyDescent="0.25">
      <c r="A47" s="183"/>
      <c r="B47" s="314"/>
      <c r="C47" s="205"/>
      <c r="D47" s="315"/>
      <c r="E47" s="183"/>
      <c r="F47" s="310"/>
      <c r="G47" s="223"/>
      <c r="H47" s="345"/>
    </row>
    <row r="48" spans="1:18" ht="35.25" customHeight="1" x14ac:dyDescent="0.2">
      <c r="B48" s="388" t="s">
        <v>147</v>
      </c>
      <c r="C48" s="387"/>
      <c r="D48" s="389">
        <f>L42</f>
        <v>13177.60194990807</v>
      </c>
      <c r="F48" s="310"/>
      <c r="G48" s="223"/>
      <c r="H48" s="345"/>
    </row>
    <row r="49" spans="1:11" ht="15" customHeight="1" thickBot="1" x14ac:dyDescent="0.25">
      <c r="A49" s="183"/>
      <c r="B49" s="390"/>
      <c r="C49" s="391"/>
      <c r="D49" s="392"/>
      <c r="E49" s="183"/>
      <c r="F49" s="309"/>
      <c r="G49" s="223"/>
      <c r="H49" s="224"/>
      <c r="K49" s="309"/>
    </row>
    <row r="50" spans="1:11" ht="15" customHeight="1" x14ac:dyDescent="0.2">
      <c r="C50" s="217"/>
      <c r="D50" s="207"/>
      <c r="F50" s="228"/>
      <c r="G50" s="223"/>
      <c r="K50" s="123"/>
    </row>
    <row r="51" spans="1:11" ht="15" customHeight="1" x14ac:dyDescent="0.2">
      <c r="B51" s="292"/>
      <c r="C51" s="311"/>
      <c r="D51" s="312"/>
      <c r="F51" s="228"/>
      <c r="G51" s="223"/>
      <c r="K51" s="123"/>
    </row>
    <row r="52" spans="1:11" ht="15" customHeight="1" x14ac:dyDescent="0.2">
      <c r="B52" s="292"/>
      <c r="C52" s="311"/>
      <c r="D52" s="298"/>
      <c r="F52" s="228"/>
      <c r="G52" s="223"/>
      <c r="K52" s="123"/>
    </row>
    <row r="53" spans="1:11" ht="15" customHeight="1" x14ac:dyDescent="0.2">
      <c r="B53" s="228"/>
      <c r="C53" s="223"/>
      <c r="D53" s="292"/>
      <c r="F53" s="228"/>
      <c r="G53" s="223"/>
      <c r="K53" s="123"/>
    </row>
    <row r="54" spans="1:11" ht="15" customHeight="1" x14ac:dyDescent="0.2">
      <c r="F54" s="228"/>
      <c r="G54" s="223"/>
      <c r="K54" s="123"/>
    </row>
    <row r="55" spans="1:11" ht="15" customHeight="1" x14ac:dyDescent="0.2">
      <c r="F55" s="228"/>
      <c r="G55" s="223"/>
      <c r="K55" s="123"/>
    </row>
    <row r="56" spans="1:11" ht="15" customHeight="1" x14ac:dyDescent="0.2">
      <c r="F56" s="228"/>
      <c r="G56" s="223"/>
      <c r="K56" s="123"/>
    </row>
    <row r="57" spans="1:11" ht="15" customHeight="1" x14ac:dyDescent="0.2">
      <c r="F57" s="228"/>
      <c r="G57" s="223"/>
      <c r="K57" s="123"/>
    </row>
    <row r="58" spans="1:11" ht="15" customHeight="1" x14ac:dyDescent="0.2">
      <c r="F58" s="228"/>
      <c r="G58" s="223"/>
      <c r="K58" s="123"/>
    </row>
    <row r="59" spans="1:11" ht="15" customHeight="1" x14ac:dyDescent="0.2">
      <c r="F59" s="228"/>
      <c r="G59" s="223"/>
      <c r="K59" s="123"/>
    </row>
    <row r="60" spans="1:11" ht="15" customHeight="1" x14ac:dyDescent="0.2">
      <c r="F60" s="228"/>
      <c r="G60" s="223"/>
      <c r="K60" s="123"/>
    </row>
    <row r="61" spans="1:11" ht="15" customHeight="1" x14ac:dyDescent="0.2">
      <c r="F61" s="228"/>
      <c r="G61" s="223"/>
      <c r="K61" s="123"/>
    </row>
    <row r="62" spans="1:11" ht="15" customHeight="1" x14ac:dyDescent="0.2">
      <c r="F62" s="223"/>
      <c r="G62" s="223"/>
      <c r="K62" s="123"/>
    </row>
    <row r="63" spans="1:11" ht="15" customHeight="1" x14ac:dyDescent="0.2">
      <c r="F63" s="228"/>
      <c r="G63" s="223"/>
      <c r="K63" s="123"/>
    </row>
    <row r="64" spans="1:11" ht="15" customHeight="1" x14ac:dyDescent="0.2">
      <c r="F64" s="228"/>
      <c r="G64" s="223"/>
      <c r="K64" s="123"/>
    </row>
    <row r="65" spans="6:11" ht="15" customHeight="1" x14ac:dyDescent="0.2">
      <c r="F65" s="228"/>
      <c r="G65" s="223"/>
      <c r="K65" s="123"/>
    </row>
    <row r="66" spans="6:11" ht="15" customHeight="1" x14ac:dyDescent="0.2">
      <c r="F66" s="223"/>
      <c r="G66" s="223"/>
      <c r="K66" s="123"/>
    </row>
    <row r="67" spans="6:11" ht="15" customHeight="1" x14ac:dyDescent="0.2">
      <c r="F67" s="223"/>
      <c r="G67" s="223"/>
      <c r="K67" s="123"/>
    </row>
    <row r="68" spans="6:11" ht="15" customHeight="1" x14ac:dyDescent="0.2">
      <c r="F68" s="228"/>
      <c r="G68" s="223"/>
      <c r="K68" s="123"/>
    </row>
    <row r="69" spans="6:11" ht="15" customHeight="1" x14ac:dyDescent="0.2">
      <c r="F69" s="228"/>
      <c r="G69" s="223"/>
      <c r="K69" s="123"/>
    </row>
    <row r="70" spans="6:11" ht="15" customHeight="1" x14ac:dyDescent="0.2">
      <c r="F70" s="228"/>
      <c r="G70" s="223"/>
      <c r="K70" s="123"/>
    </row>
    <row r="71" spans="6:11" ht="15" customHeight="1" x14ac:dyDescent="0.2">
      <c r="F71" s="223"/>
      <c r="G71" s="223"/>
      <c r="K71" s="123"/>
    </row>
    <row r="72" spans="6:11" ht="15" customHeight="1" x14ac:dyDescent="0.2">
      <c r="F72" s="228"/>
      <c r="G72" s="223"/>
      <c r="K72" s="123"/>
    </row>
    <row r="73" spans="6:11" ht="15" customHeight="1" x14ac:dyDescent="0.2">
      <c r="F73" s="228"/>
      <c r="G73" s="223"/>
      <c r="K73" s="123"/>
    </row>
    <row r="74" spans="6:11" ht="15" customHeight="1" x14ac:dyDescent="0.2">
      <c r="F74" s="228"/>
      <c r="G74" s="223"/>
      <c r="K74" s="123"/>
    </row>
    <row r="75" spans="6:11" ht="15" customHeight="1" x14ac:dyDescent="0.2">
      <c r="F75" s="223"/>
      <c r="G75" s="223"/>
      <c r="K75" s="123"/>
    </row>
    <row r="76" spans="6:11" ht="15" customHeight="1" x14ac:dyDescent="0.2">
      <c r="F76" s="223"/>
      <c r="G76" s="223"/>
      <c r="K76" s="123"/>
    </row>
    <row r="77" spans="6:11" ht="15" customHeight="1" x14ac:dyDescent="0.2">
      <c r="F77" s="228"/>
      <c r="G77" s="223"/>
      <c r="K77" s="123"/>
    </row>
    <row r="78" spans="6:11" ht="15" customHeight="1" x14ac:dyDescent="0.2">
      <c r="F78" s="228"/>
      <c r="G78" s="223"/>
      <c r="K78" s="123"/>
    </row>
    <row r="79" spans="6:11" ht="15" customHeight="1" x14ac:dyDescent="0.2">
      <c r="F79" s="228"/>
      <c r="G79" s="223"/>
      <c r="K79" s="123"/>
    </row>
    <row r="80" spans="6:11" ht="15" customHeight="1" x14ac:dyDescent="0.2">
      <c r="F80" s="223"/>
      <c r="G80" s="223"/>
      <c r="K80" s="123"/>
    </row>
    <row r="81" spans="6:11" ht="15" customHeight="1" x14ac:dyDescent="0.2">
      <c r="F81" s="228"/>
      <c r="G81" s="223"/>
      <c r="K81" s="123"/>
    </row>
    <row r="82" spans="6:11" ht="15" customHeight="1" x14ac:dyDescent="0.2">
      <c r="F82" s="228"/>
      <c r="G82" s="223"/>
      <c r="K82" s="123"/>
    </row>
    <row r="83" spans="6:11" ht="15" customHeight="1" x14ac:dyDescent="0.2">
      <c r="F83" s="228"/>
      <c r="G83" s="223"/>
      <c r="K83" s="123"/>
    </row>
    <row r="84" spans="6:11" ht="15" customHeight="1" x14ac:dyDescent="0.2">
      <c r="F84" s="223"/>
      <c r="G84" s="223"/>
      <c r="K84" s="123"/>
    </row>
    <row r="85" spans="6:11" ht="15" customHeight="1" x14ac:dyDescent="0.2">
      <c r="F85" s="223"/>
      <c r="G85" s="223"/>
      <c r="K85" s="123"/>
    </row>
    <row r="86" spans="6:11" ht="15" customHeight="1" x14ac:dyDescent="0.2">
      <c r="F86" s="228"/>
      <c r="G86" s="223"/>
      <c r="K86" s="123"/>
    </row>
    <row r="87" spans="6:11" ht="15" customHeight="1" x14ac:dyDescent="0.2">
      <c r="F87" s="228"/>
      <c r="G87" s="223"/>
      <c r="K87" s="123"/>
    </row>
    <row r="88" spans="6:11" ht="15" customHeight="1" x14ac:dyDescent="0.2">
      <c r="F88" s="223"/>
      <c r="G88" s="223"/>
      <c r="K88" s="123"/>
    </row>
    <row r="89" spans="6:11" ht="15" customHeight="1" x14ac:dyDescent="0.2">
      <c r="F89" s="228"/>
      <c r="G89" s="223"/>
      <c r="K89" s="123"/>
    </row>
    <row r="90" spans="6:11" ht="15" customHeight="1" x14ac:dyDescent="0.2">
      <c r="F90" s="228"/>
      <c r="G90" s="223"/>
      <c r="K90" s="123"/>
    </row>
    <row r="91" spans="6:11" ht="15" customHeight="1" x14ac:dyDescent="0.2">
      <c r="F91" s="228"/>
      <c r="G91" s="223"/>
      <c r="K91" s="123"/>
    </row>
    <row r="92" spans="6:11" ht="15" customHeight="1" x14ac:dyDescent="0.2">
      <c r="F92" s="223"/>
      <c r="G92" s="223"/>
      <c r="K92" s="123"/>
    </row>
    <row r="93" spans="6:11" ht="15" customHeight="1" x14ac:dyDescent="0.2">
      <c r="F93" s="223"/>
      <c r="G93" s="223"/>
      <c r="K93" s="123"/>
    </row>
    <row r="94" spans="6:11" ht="15" customHeight="1" x14ac:dyDescent="0.2">
      <c r="F94" s="228"/>
      <c r="G94" s="223"/>
      <c r="K94" s="123"/>
    </row>
    <row r="95" spans="6:11" ht="15" customHeight="1" x14ac:dyDescent="0.2">
      <c r="F95" s="228"/>
      <c r="G95" s="223"/>
      <c r="K95" s="123"/>
    </row>
    <row r="96" spans="6:11" ht="15" customHeight="1" x14ac:dyDescent="0.2">
      <c r="F96" s="223"/>
      <c r="G96" s="223"/>
      <c r="K96" s="123"/>
    </row>
    <row r="97" spans="6:11" ht="15" customHeight="1" x14ac:dyDescent="0.2">
      <c r="F97" s="228"/>
      <c r="G97" s="223"/>
      <c r="K97" s="123"/>
    </row>
    <row r="98" spans="6:11" ht="15" customHeight="1" x14ac:dyDescent="0.2">
      <c r="F98" s="228"/>
      <c r="G98" s="223"/>
      <c r="K98" s="123"/>
    </row>
    <row r="99" spans="6:11" ht="15" customHeight="1" x14ac:dyDescent="0.2">
      <c r="F99" s="228"/>
      <c r="G99" s="223"/>
      <c r="K99" s="123"/>
    </row>
    <row r="100" spans="6:11" ht="15" customHeight="1" x14ac:dyDescent="0.2">
      <c r="F100" s="223"/>
      <c r="G100" s="223"/>
      <c r="K100" s="123"/>
    </row>
    <row r="101" spans="6:11" ht="15" customHeight="1" x14ac:dyDescent="0.2">
      <c r="F101" s="228"/>
      <c r="G101" s="223"/>
      <c r="K101" s="123"/>
    </row>
    <row r="102" spans="6:11" ht="15" customHeight="1" x14ac:dyDescent="0.2">
      <c r="F102" s="228"/>
      <c r="G102" s="223"/>
      <c r="K102" s="123"/>
    </row>
    <row r="103" spans="6:11" ht="15" customHeight="1" x14ac:dyDescent="0.2">
      <c r="F103" s="228"/>
      <c r="G103" s="223"/>
      <c r="K103" s="123"/>
    </row>
    <row r="104" spans="6:11" ht="15" customHeight="1" x14ac:dyDescent="0.2">
      <c r="F104" s="223"/>
      <c r="G104" s="223"/>
      <c r="K104" s="123"/>
    </row>
    <row r="105" spans="6:11" ht="15" customHeight="1" x14ac:dyDescent="0.2">
      <c r="F105" s="223"/>
      <c r="G105" s="223"/>
      <c r="K105" s="123"/>
    </row>
    <row r="106" spans="6:11" ht="15" customHeight="1" x14ac:dyDescent="0.2">
      <c r="F106" s="228"/>
      <c r="G106" s="223"/>
      <c r="K106" s="123"/>
    </row>
    <row r="107" spans="6:11" ht="15" customHeight="1" x14ac:dyDescent="0.2">
      <c r="F107" s="223"/>
      <c r="G107" s="223"/>
      <c r="K107" s="123"/>
    </row>
    <row r="108" spans="6:11" ht="15" customHeight="1" x14ac:dyDescent="0.2">
      <c r="F108" s="223"/>
      <c r="G108" s="223"/>
      <c r="K108" s="123"/>
    </row>
    <row r="109" spans="6:11" ht="15" customHeight="1" x14ac:dyDescent="0.2">
      <c r="F109" s="228"/>
      <c r="G109" s="223"/>
      <c r="K109" s="123"/>
    </row>
    <row r="110" spans="6:11" ht="15" customHeight="1" x14ac:dyDescent="0.2">
      <c r="F110" s="228"/>
      <c r="G110" s="223"/>
      <c r="K110" s="123"/>
    </row>
    <row r="111" spans="6:11" ht="15" customHeight="1" x14ac:dyDescent="0.2">
      <c r="F111" s="223"/>
      <c r="G111" s="223"/>
      <c r="K111" s="123"/>
    </row>
    <row r="112" spans="6:11" ht="15" customHeight="1" x14ac:dyDescent="0.2">
      <c r="F112" s="228"/>
      <c r="G112" s="223"/>
      <c r="K112" s="123"/>
    </row>
    <row r="113" spans="6:11" ht="15" customHeight="1" x14ac:dyDescent="0.2">
      <c r="F113" s="228"/>
      <c r="G113" s="223"/>
      <c r="K113" s="123"/>
    </row>
    <row r="114" spans="6:11" ht="15" customHeight="1" x14ac:dyDescent="0.2">
      <c r="F114" s="228"/>
      <c r="G114" s="223"/>
      <c r="K114" s="123"/>
    </row>
    <row r="115" spans="6:11" ht="15" customHeight="1" x14ac:dyDescent="0.2">
      <c r="F115" s="223"/>
      <c r="G115" s="223"/>
      <c r="K115" s="123"/>
    </row>
    <row r="116" spans="6:11" ht="15" customHeight="1" x14ac:dyDescent="0.2">
      <c r="F116" s="228"/>
      <c r="G116" s="223"/>
      <c r="K116" s="123"/>
    </row>
    <row r="117" spans="6:11" ht="15" customHeight="1" x14ac:dyDescent="0.2">
      <c r="F117" s="228"/>
      <c r="G117" s="223"/>
      <c r="K117" s="123"/>
    </row>
    <row r="118" spans="6:11" ht="15" customHeight="1" x14ac:dyDescent="0.2">
      <c r="F118" s="228"/>
      <c r="G118" s="223"/>
      <c r="K118" s="123"/>
    </row>
    <row r="119" spans="6:11" ht="15" customHeight="1" x14ac:dyDescent="0.2">
      <c r="F119" s="223"/>
      <c r="G119" s="223"/>
      <c r="K119" s="123"/>
    </row>
    <row r="120" spans="6:11" ht="15" customHeight="1" x14ac:dyDescent="0.2">
      <c r="F120" s="228"/>
      <c r="G120" s="223"/>
      <c r="K120" s="123"/>
    </row>
    <row r="121" spans="6:11" ht="15" customHeight="1" x14ac:dyDescent="0.2">
      <c r="F121" s="223"/>
      <c r="G121" s="223"/>
      <c r="K121" s="123"/>
    </row>
    <row r="122" spans="6:11" ht="15" customHeight="1" x14ac:dyDescent="0.2">
      <c r="F122" s="228"/>
      <c r="G122" s="223"/>
      <c r="K122" s="123"/>
    </row>
    <row r="123" spans="6:11" ht="15" customHeight="1" x14ac:dyDescent="0.2">
      <c r="F123" s="228"/>
      <c r="G123" s="223"/>
      <c r="K123" s="123"/>
    </row>
    <row r="124" spans="6:11" ht="15" customHeight="1" x14ac:dyDescent="0.2">
      <c r="F124" s="228"/>
      <c r="G124" s="223"/>
      <c r="K124" s="123"/>
    </row>
    <row r="125" spans="6:11" ht="15" customHeight="1" x14ac:dyDescent="0.2">
      <c r="F125" s="223"/>
      <c r="G125" s="223"/>
      <c r="K125" s="123"/>
    </row>
    <row r="126" spans="6:11" ht="15" customHeight="1" x14ac:dyDescent="0.2">
      <c r="F126" s="223"/>
      <c r="G126" s="223"/>
      <c r="K126" s="123"/>
    </row>
    <row r="127" spans="6:11" ht="15" customHeight="1" x14ac:dyDescent="0.2">
      <c r="F127" s="228"/>
      <c r="G127" s="223"/>
      <c r="K127" s="123"/>
    </row>
    <row r="128" spans="6:11" ht="15" customHeight="1" x14ac:dyDescent="0.2">
      <c r="F128" s="223"/>
      <c r="G128" s="223"/>
      <c r="K128" s="123"/>
    </row>
    <row r="129" spans="6:11" ht="15" customHeight="1" x14ac:dyDescent="0.2">
      <c r="F129" s="228"/>
      <c r="G129" s="223"/>
      <c r="K129" s="123"/>
    </row>
    <row r="130" spans="6:11" ht="15" customHeight="1" x14ac:dyDescent="0.2">
      <c r="F130" s="228"/>
      <c r="G130" s="223"/>
      <c r="K130" s="123"/>
    </row>
    <row r="131" spans="6:11" ht="15" customHeight="1" x14ac:dyDescent="0.2">
      <c r="F131" s="223"/>
      <c r="G131" s="223"/>
      <c r="K131" s="123"/>
    </row>
    <row r="132" spans="6:11" ht="15" customHeight="1" x14ac:dyDescent="0.2">
      <c r="F132" s="228"/>
      <c r="G132" s="223"/>
      <c r="K132" s="123"/>
    </row>
    <row r="133" spans="6:11" ht="15" customHeight="1" x14ac:dyDescent="0.2">
      <c r="F133" s="228"/>
      <c r="G133" s="223"/>
      <c r="K133" s="123"/>
    </row>
    <row r="134" spans="6:11" ht="15" customHeight="1" x14ac:dyDescent="0.2">
      <c r="F134" s="223"/>
      <c r="G134" s="223"/>
      <c r="K134" s="123"/>
    </row>
    <row r="135" spans="6:11" ht="15" customHeight="1" x14ac:dyDescent="0.2">
      <c r="F135" s="228"/>
      <c r="G135" s="223"/>
      <c r="K135" s="123"/>
    </row>
    <row r="136" spans="6:11" ht="15" customHeight="1" x14ac:dyDescent="0.2">
      <c r="F136" s="228"/>
      <c r="G136" s="223"/>
      <c r="K136" s="123"/>
    </row>
    <row r="137" spans="6:11" ht="15" customHeight="1" x14ac:dyDescent="0.2">
      <c r="F137" s="223"/>
      <c r="G137" s="223"/>
      <c r="K137" s="123"/>
    </row>
    <row r="138" spans="6:11" ht="15" customHeight="1" x14ac:dyDescent="0.2">
      <c r="F138" s="228"/>
      <c r="G138" s="223"/>
      <c r="K138" s="123"/>
    </row>
    <row r="139" spans="6:11" ht="15" customHeight="1" x14ac:dyDescent="0.2">
      <c r="F139" s="228"/>
      <c r="G139" s="223"/>
      <c r="K139" s="123"/>
    </row>
    <row r="140" spans="6:11" ht="15" customHeight="1" x14ac:dyDescent="0.2">
      <c r="F140" s="223"/>
      <c r="G140" s="223"/>
      <c r="K140" s="123"/>
    </row>
    <row r="141" spans="6:11" ht="15" customHeight="1" x14ac:dyDescent="0.2">
      <c r="F141" s="228"/>
      <c r="G141" s="223"/>
      <c r="K141" s="123"/>
    </row>
    <row r="142" spans="6:11" ht="15" customHeight="1" x14ac:dyDescent="0.2">
      <c r="F142" s="228"/>
      <c r="G142" s="223"/>
      <c r="K142" s="123"/>
    </row>
    <row r="143" spans="6:11" ht="15" customHeight="1" x14ac:dyDescent="0.2">
      <c r="F143" s="223"/>
      <c r="G143" s="223"/>
      <c r="K143" s="123"/>
    </row>
    <row r="144" spans="6:11" ht="15" customHeight="1" x14ac:dyDescent="0.2">
      <c r="F144" s="228"/>
      <c r="G144" s="223"/>
      <c r="K144" s="123"/>
    </row>
    <row r="145" spans="6:11" ht="15" customHeight="1" x14ac:dyDescent="0.2">
      <c r="F145" s="228"/>
      <c r="G145" s="223"/>
      <c r="K145" s="123"/>
    </row>
    <row r="146" spans="6:11" ht="15" customHeight="1" x14ac:dyDescent="0.2">
      <c r="F146" s="223"/>
      <c r="G146" s="223"/>
      <c r="K146" s="123"/>
    </row>
    <row r="147" spans="6:11" ht="15" customHeight="1" x14ac:dyDescent="0.2">
      <c r="F147" s="228"/>
      <c r="G147" s="223"/>
      <c r="K147" s="123"/>
    </row>
    <row r="148" spans="6:11" ht="15" customHeight="1" x14ac:dyDescent="0.2">
      <c r="F148" s="228"/>
      <c r="G148" s="223"/>
      <c r="K148" s="123"/>
    </row>
    <row r="149" spans="6:11" ht="15" customHeight="1" x14ac:dyDescent="0.2">
      <c r="F149" s="223"/>
      <c r="G149" s="223"/>
      <c r="K149" s="123"/>
    </row>
    <row r="150" spans="6:11" ht="15" customHeight="1" x14ac:dyDescent="0.2">
      <c r="F150" s="228"/>
      <c r="G150" s="223"/>
      <c r="K150" s="123"/>
    </row>
    <row r="151" spans="6:11" ht="15" customHeight="1" x14ac:dyDescent="0.2">
      <c r="F151" s="228"/>
      <c r="G151" s="223"/>
      <c r="K151" s="123"/>
    </row>
    <row r="152" spans="6:11" ht="15" customHeight="1" x14ac:dyDescent="0.2">
      <c r="F152" s="223"/>
      <c r="G152" s="223"/>
      <c r="K152" s="123"/>
    </row>
    <row r="153" spans="6:11" ht="15" customHeight="1" x14ac:dyDescent="0.2">
      <c r="F153" s="228"/>
      <c r="G153" s="223"/>
      <c r="K153" s="123"/>
    </row>
    <row r="154" spans="6:11" ht="15" customHeight="1" x14ac:dyDescent="0.2">
      <c r="F154" s="228"/>
      <c r="G154" s="223"/>
      <c r="K154" s="123"/>
    </row>
    <row r="155" spans="6:11" ht="15" customHeight="1" x14ac:dyDescent="0.2">
      <c r="F155" s="223"/>
      <c r="G155" s="223"/>
      <c r="K155" s="123"/>
    </row>
    <row r="156" spans="6:11" ht="15" customHeight="1" x14ac:dyDescent="0.2">
      <c r="F156" s="228"/>
      <c r="G156" s="223"/>
      <c r="K156" s="123"/>
    </row>
    <row r="157" spans="6:11" ht="15" customHeight="1" x14ac:dyDescent="0.2">
      <c r="F157" s="228"/>
      <c r="G157" s="223"/>
      <c r="K157" s="123"/>
    </row>
    <row r="158" spans="6:11" ht="15" customHeight="1" x14ac:dyDescent="0.2">
      <c r="F158" s="223"/>
      <c r="G158" s="223"/>
      <c r="K158" s="123"/>
    </row>
    <row r="159" spans="6:11" ht="15" customHeight="1" x14ac:dyDescent="0.2">
      <c r="F159" s="228"/>
      <c r="G159" s="223"/>
      <c r="K159" s="123"/>
    </row>
    <row r="160" spans="6:11" ht="15" customHeight="1" x14ac:dyDescent="0.2">
      <c r="F160" s="228"/>
      <c r="G160" s="223"/>
      <c r="K160" s="123"/>
    </row>
    <row r="161" spans="6:11" ht="15" customHeight="1" x14ac:dyDescent="0.2">
      <c r="F161" s="223"/>
      <c r="G161" s="223"/>
      <c r="K161" s="123"/>
    </row>
    <row r="162" spans="6:11" ht="15" customHeight="1" x14ac:dyDescent="0.2">
      <c r="F162" s="228"/>
      <c r="G162" s="223"/>
      <c r="K162" s="123"/>
    </row>
    <row r="163" spans="6:11" ht="15" customHeight="1" x14ac:dyDescent="0.2">
      <c r="F163" s="228"/>
      <c r="G163" s="223"/>
      <c r="K163" s="123"/>
    </row>
    <row r="164" spans="6:11" ht="15" customHeight="1" x14ac:dyDescent="0.2">
      <c r="F164" s="223"/>
      <c r="G164" s="223"/>
      <c r="K164" s="123"/>
    </row>
    <row r="165" spans="6:11" ht="15" customHeight="1" x14ac:dyDescent="0.2">
      <c r="F165" s="228"/>
      <c r="G165" s="223"/>
      <c r="K165" s="123"/>
    </row>
    <row r="166" spans="6:11" ht="15" customHeight="1" x14ac:dyDescent="0.2">
      <c r="F166" s="228"/>
      <c r="G166" s="223"/>
      <c r="K166" s="123"/>
    </row>
    <row r="167" spans="6:11" ht="15" customHeight="1" x14ac:dyDescent="0.2">
      <c r="F167" s="223"/>
      <c r="G167" s="223"/>
      <c r="K167" s="123"/>
    </row>
    <row r="168" spans="6:11" ht="15" customHeight="1" x14ac:dyDescent="0.2">
      <c r="F168" s="228"/>
      <c r="G168" s="223"/>
      <c r="K168" s="123"/>
    </row>
    <row r="169" spans="6:11" ht="15" customHeight="1" x14ac:dyDescent="0.2">
      <c r="F169" s="228"/>
      <c r="G169" s="223"/>
      <c r="K169" s="123"/>
    </row>
    <row r="170" spans="6:11" ht="15" customHeight="1" x14ac:dyDescent="0.2">
      <c r="F170" s="223"/>
      <c r="G170" s="223"/>
      <c r="K170" s="123"/>
    </row>
    <row r="171" spans="6:11" ht="15" customHeight="1" x14ac:dyDescent="0.2">
      <c r="F171" s="228"/>
      <c r="G171" s="223"/>
      <c r="K171" s="123"/>
    </row>
    <row r="172" spans="6:11" ht="15" customHeight="1" x14ac:dyDescent="0.2">
      <c r="F172" s="228"/>
      <c r="G172" s="223"/>
      <c r="K172" s="123"/>
    </row>
    <row r="173" spans="6:11" ht="15" customHeight="1" x14ac:dyDescent="0.2">
      <c r="F173" s="223"/>
      <c r="G173" s="223"/>
      <c r="K173" s="123"/>
    </row>
    <row r="174" spans="6:11" ht="15" customHeight="1" x14ac:dyDescent="0.2">
      <c r="F174" s="228"/>
      <c r="G174" s="223"/>
      <c r="K174" s="123"/>
    </row>
    <row r="175" spans="6:11" ht="15" customHeight="1" x14ac:dyDescent="0.2">
      <c r="F175" s="228"/>
      <c r="G175" s="223"/>
      <c r="K175" s="123"/>
    </row>
    <row r="176" spans="6:11" ht="15" customHeight="1" x14ac:dyDescent="0.2">
      <c r="F176" s="223"/>
      <c r="G176" s="223"/>
      <c r="K176" s="123"/>
    </row>
    <row r="177" spans="6:11" ht="15" customHeight="1" x14ac:dyDescent="0.2">
      <c r="F177" s="228"/>
      <c r="G177" s="223"/>
      <c r="K177" s="123"/>
    </row>
    <row r="178" spans="6:11" ht="15" customHeight="1" x14ac:dyDescent="0.2">
      <c r="F178" s="228"/>
      <c r="G178" s="223"/>
      <c r="K178" s="123"/>
    </row>
    <row r="179" spans="6:11" ht="15" customHeight="1" x14ac:dyDescent="0.2">
      <c r="F179" s="223"/>
      <c r="G179" s="223"/>
      <c r="K179" s="123"/>
    </row>
    <row r="180" spans="6:11" ht="15" customHeight="1" x14ac:dyDescent="0.2">
      <c r="F180" s="228"/>
      <c r="G180" s="223"/>
      <c r="K180" s="123"/>
    </row>
    <row r="181" spans="6:11" ht="15" customHeight="1" x14ac:dyDescent="0.2">
      <c r="F181" s="228"/>
      <c r="G181" s="223"/>
      <c r="K181" s="123"/>
    </row>
    <row r="182" spans="6:11" ht="15" customHeight="1" x14ac:dyDescent="0.2">
      <c r="F182" s="223"/>
      <c r="G182" s="223"/>
      <c r="K182" s="123"/>
    </row>
    <row r="183" spans="6:11" ht="15" customHeight="1" x14ac:dyDescent="0.2">
      <c r="F183" s="228"/>
      <c r="G183" s="223"/>
      <c r="K183" s="123"/>
    </row>
    <row r="184" spans="6:11" ht="15" customHeight="1" x14ac:dyDescent="0.2">
      <c r="F184" s="228"/>
      <c r="G184" s="223"/>
      <c r="K184" s="123"/>
    </row>
    <row r="185" spans="6:11" ht="15" customHeight="1" x14ac:dyDescent="0.2">
      <c r="F185" s="223"/>
      <c r="G185" s="223"/>
      <c r="K185" s="123"/>
    </row>
    <row r="186" spans="6:11" ht="15" customHeight="1" x14ac:dyDescent="0.2">
      <c r="F186" s="228"/>
      <c r="G186" s="223"/>
      <c r="K186" s="123"/>
    </row>
    <row r="187" spans="6:11" ht="15" customHeight="1" x14ac:dyDescent="0.2">
      <c r="F187" s="228"/>
      <c r="G187" s="223"/>
      <c r="K187" s="123"/>
    </row>
    <row r="188" spans="6:11" ht="15" customHeight="1" x14ac:dyDescent="0.2">
      <c r="F188" s="223"/>
      <c r="G188" s="223"/>
      <c r="K188" s="123"/>
    </row>
    <row r="189" spans="6:11" ht="15" customHeight="1" x14ac:dyDescent="0.2">
      <c r="F189" s="228"/>
      <c r="G189" s="223"/>
      <c r="K189" s="123"/>
    </row>
    <row r="190" spans="6:11" ht="15" customHeight="1" x14ac:dyDescent="0.2">
      <c r="F190" s="228"/>
      <c r="G190" s="223"/>
      <c r="K190" s="123"/>
    </row>
    <row r="191" spans="6:11" ht="15" customHeight="1" x14ac:dyDescent="0.2">
      <c r="F191" s="223"/>
      <c r="G191" s="223"/>
      <c r="K191" s="123"/>
    </row>
    <row r="192" spans="6:11" ht="15" customHeight="1" x14ac:dyDescent="0.2">
      <c r="F192" s="228"/>
      <c r="G192" s="223"/>
      <c r="K192" s="123"/>
    </row>
    <row r="193" spans="6:11" ht="15" customHeight="1" x14ac:dyDescent="0.2">
      <c r="F193" s="228"/>
      <c r="G193" s="223"/>
      <c r="K193" s="123"/>
    </row>
    <row r="194" spans="6:11" ht="15" customHeight="1" x14ac:dyDescent="0.2">
      <c r="F194" s="223"/>
      <c r="G194" s="223"/>
      <c r="K194" s="123"/>
    </row>
    <row r="195" spans="6:11" ht="15" customHeight="1" x14ac:dyDescent="0.2">
      <c r="F195" s="228"/>
      <c r="G195" s="223"/>
      <c r="K195" s="123"/>
    </row>
    <row r="196" spans="6:11" ht="15" customHeight="1" x14ac:dyDescent="0.2">
      <c r="F196" s="228"/>
      <c r="G196" s="223"/>
      <c r="K196" s="123"/>
    </row>
    <row r="197" spans="6:11" ht="15" customHeight="1" x14ac:dyDescent="0.2">
      <c r="F197" s="223"/>
      <c r="G197" s="223"/>
      <c r="K197" s="123"/>
    </row>
    <row r="198" spans="6:11" ht="15" customHeight="1" x14ac:dyDescent="0.2">
      <c r="F198" s="228"/>
      <c r="G198" s="223"/>
      <c r="K198" s="123"/>
    </row>
    <row r="199" spans="6:11" ht="15" customHeight="1" x14ac:dyDescent="0.2">
      <c r="F199" s="228"/>
      <c r="G199" s="223"/>
      <c r="K199" s="123"/>
    </row>
    <row r="200" spans="6:11" ht="15" customHeight="1" x14ac:dyDescent="0.2">
      <c r="F200" s="223"/>
      <c r="G200" s="223"/>
      <c r="K200" s="123"/>
    </row>
    <row r="201" spans="6:11" ht="15" customHeight="1" x14ac:dyDescent="0.2">
      <c r="F201" s="228"/>
      <c r="G201" s="223"/>
      <c r="K201" s="123"/>
    </row>
    <row r="202" spans="6:11" ht="15" customHeight="1" x14ac:dyDescent="0.2">
      <c r="F202" s="228"/>
      <c r="G202" s="223"/>
      <c r="K202" s="123"/>
    </row>
    <row r="203" spans="6:11" ht="15" customHeight="1" x14ac:dyDescent="0.2">
      <c r="F203" s="223"/>
      <c r="G203" s="223"/>
      <c r="K203" s="123"/>
    </row>
    <row r="204" spans="6:11" ht="15" customHeight="1" x14ac:dyDescent="0.2">
      <c r="F204" s="228"/>
      <c r="G204" s="223"/>
      <c r="K204" s="123"/>
    </row>
    <row r="205" spans="6:11" ht="15" customHeight="1" x14ac:dyDescent="0.2">
      <c r="F205" s="228"/>
      <c r="G205" s="223"/>
      <c r="K205" s="123"/>
    </row>
    <row r="206" spans="6:11" ht="15" customHeight="1" x14ac:dyDescent="0.2">
      <c r="F206" s="228"/>
      <c r="G206" s="223"/>
      <c r="K206" s="123"/>
    </row>
    <row r="207" spans="6:11" ht="15" customHeight="1" x14ac:dyDescent="0.2">
      <c r="F207" s="228"/>
      <c r="G207" s="223"/>
      <c r="K207" s="123"/>
    </row>
    <row r="208" spans="6:11" ht="15" customHeight="1" x14ac:dyDescent="0.2">
      <c r="F208" s="223"/>
      <c r="G208" s="223"/>
      <c r="K208" s="123"/>
    </row>
    <row r="209" spans="6:11" ht="15" customHeight="1" x14ac:dyDescent="0.2">
      <c r="F209" s="228"/>
      <c r="G209" s="223"/>
      <c r="K209" s="123"/>
    </row>
    <row r="210" spans="6:11" ht="15" customHeight="1" x14ac:dyDescent="0.2">
      <c r="F210" s="228"/>
      <c r="G210" s="223"/>
      <c r="K210" s="123"/>
    </row>
    <row r="211" spans="6:11" ht="15" customHeight="1" x14ac:dyDescent="0.2">
      <c r="F211" s="228"/>
      <c r="G211" s="223"/>
      <c r="K211" s="123"/>
    </row>
    <row r="212" spans="6:11" ht="15" customHeight="1" x14ac:dyDescent="0.2">
      <c r="F212" s="228"/>
      <c r="G212" s="223"/>
      <c r="K212" s="123"/>
    </row>
    <row r="213" spans="6:11" ht="15" customHeight="1" x14ac:dyDescent="0.2">
      <c r="F213" s="223"/>
      <c r="G213" s="223"/>
      <c r="K213" s="123"/>
    </row>
    <row r="214" spans="6:11" ht="15" customHeight="1" x14ac:dyDescent="0.2">
      <c r="F214" s="228"/>
      <c r="G214" s="223"/>
      <c r="K214" s="123"/>
    </row>
    <row r="215" spans="6:11" ht="15" customHeight="1" x14ac:dyDescent="0.2">
      <c r="F215" s="228"/>
      <c r="G215" s="223"/>
      <c r="K215" s="123"/>
    </row>
    <row r="216" spans="6:11" ht="15" customHeight="1" x14ac:dyDescent="0.2">
      <c r="F216" s="228"/>
      <c r="G216" s="223"/>
      <c r="K216" s="123"/>
    </row>
    <row r="217" spans="6:11" ht="15" customHeight="1" x14ac:dyDescent="0.2">
      <c r="F217" s="228"/>
      <c r="G217" s="223"/>
      <c r="K217" s="123"/>
    </row>
  </sheetData>
  <mergeCells count="24">
    <mergeCell ref="B48:C49"/>
    <mergeCell ref="D48:D49"/>
    <mergeCell ref="L20:L23"/>
    <mergeCell ref="Q30:R30"/>
    <mergeCell ref="B38:C38"/>
    <mergeCell ref="B40:C40"/>
    <mergeCell ref="I42:J42"/>
    <mergeCell ref="B20:D20"/>
    <mergeCell ref="G20:G23"/>
    <mergeCell ref="H20:H23"/>
    <mergeCell ref="I20:I23"/>
    <mergeCell ref="J20:J23"/>
    <mergeCell ref="K20:K23"/>
    <mergeCell ref="Q13:R13"/>
    <mergeCell ref="C14:D14"/>
    <mergeCell ref="C15:D15"/>
    <mergeCell ref="C16:D16"/>
    <mergeCell ref="C18:D18"/>
    <mergeCell ref="C10:D10"/>
    <mergeCell ref="C13:D13"/>
    <mergeCell ref="A3:E3"/>
    <mergeCell ref="A4:E4"/>
    <mergeCell ref="A6:E6"/>
    <mergeCell ref="B8:D8"/>
  </mergeCells>
  <dataValidations count="1">
    <dataValidation type="whole" allowBlank="1" showInputMessage="1" showErrorMessage="1" errorTitle="Errore di inserimento dato" error="Il valore intero da inserire deve essere compreso tra 0 e 10." promptTitle="Opzioni di inserimento" prompt="Il valore intero da inserire deve essere compreso tra 0 e 10." sqref="WLP983073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3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9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5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81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7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3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9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5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61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7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3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9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5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41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7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WVL983073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1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7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3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9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5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51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7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3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9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5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31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7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3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9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5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D40 D38">
      <formula1>0</formula1>
      <formula2>10</formula2>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18"/>
  <sheetViews>
    <sheetView tabSelected="1" topLeftCell="A13" zoomScaleNormal="100" workbookViewId="0">
      <selection activeCell="AC41" sqref="AC41"/>
    </sheetView>
  </sheetViews>
  <sheetFormatPr baseColWidth="10" defaultColWidth="9.140625" defaultRowHeight="15" customHeight="1" x14ac:dyDescent="0.2"/>
  <cols>
    <col min="1" max="1" width="4.7109375" style="123" customWidth="1"/>
    <col min="2" max="2" width="30.7109375" style="123" customWidth="1"/>
    <col min="3" max="3" width="27.140625" style="123" customWidth="1"/>
    <col min="4" max="4" width="17.42578125" style="123" customWidth="1"/>
    <col min="5" max="5" width="9" style="123" hidden="1" customWidth="1"/>
    <col min="6" max="6" width="27.85546875" style="122" hidden="1" customWidth="1"/>
    <col min="7" max="7" width="9" style="123" hidden="1" customWidth="1"/>
    <col min="8" max="8" width="15.42578125" style="123" hidden="1" customWidth="1"/>
    <col min="9" max="9" width="9" style="123" hidden="1" customWidth="1"/>
    <col min="10" max="10" width="13.85546875" style="123" hidden="1" customWidth="1"/>
    <col min="11" max="11" width="10.85546875" style="122" hidden="1" customWidth="1"/>
    <col min="12" max="12" width="12.85546875" style="123" hidden="1" customWidth="1"/>
    <col min="13" max="13" width="9" style="123" hidden="1" customWidth="1"/>
    <col min="14" max="15" width="9.140625" style="123" hidden="1" customWidth="1"/>
    <col min="16" max="16" width="9.42578125" style="123" hidden="1" customWidth="1"/>
    <col min="17" max="17" width="10.85546875" style="123" hidden="1" customWidth="1"/>
    <col min="18" max="18" width="11.140625" style="123" hidden="1" customWidth="1"/>
    <col min="19" max="20" width="9.140625" style="123" hidden="1" customWidth="1"/>
    <col min="21" max="21" width="0" style="123" hidden="1" customWidth="1"/>
    <col min="22" max="256" width="9.140625" style="123"/>
    <col min="257" max="257" width="4.7109375" style="123" customWidth="1"/>
    <col min="258" max="258" width="30.7109375" style="123" customWidth="1"/>
    <col min="259" max="259" width="27.140625" style="123" customWidth="1"/>
    <col min="260" max="260" width="11.5703125" style="123" customWidth="1"/>
    <col min="261" max="263" width="9" style="123" customWidth="1"/>
    <col min="264" max="264" width="15.42578125" style="123" bestFit="1" customWidth="1"/>
    <col min="265" max="265" width="9" style="123" customWidth="1"/>
    <col min="266" max="266" width="13.85546875" style="123" customWidth="1"/>
    <col min="267" max="267" width="10.85546875" style="123" bestFit="1" customWidth="1"/>
    <col min="268" max="268" width="11.85546875" style="123" bestFit="1" customWidth="1"/>
    <col min="269" max="269" width="9" style="123" customWidth="1"/>
    <col min="270" max="271" width="9.140625" style="123" customWidth="1"/>
    <col min="272" max="272" width="9.42578125" style="123" customWidth="1"/>
    <col min="273" max="274" width="0" style="123" hidden="1" customWidth="1"/>
    <col min="275" max="512" width="9.140625" style="123"/>
    <col min="513" max="513" width="4.7109375" style="123" customWidth="1"/>
    <col min="514" max="514" width="30.7109375" style="123" customWidth="1"/>
    <col min="515" max="515" width="27.140625" style="123" customWidth="1"/>
    <col min="516" max="516" width="11.5703125" style="123" customWidth="1"/>
    <col min="517" max="519" width="9" style="123" customWidth="1"/>
    <col min="520" max="520" width="15.42578125" style="123" bestFit="1" customWidth="1"/>
    <col min="521" max="521" width="9" style="123" customWidth="1"/>
    <col min="522" max="522" width="13.85546875" style="123" customWidth="1"/>
    <col min="523" max="523" width="10.85546875" style="123" bestFit="1" customWidth="1"/>
    <col min="524" max="524" width="11.85546875" style="123" bestFit="1" customWidth="1"/>
    <col min="525" max="525" width="9" style="123" customWidth="1"/>
    <col min="526" max="527" width="9.140625" style="123" customWidth="1"/>
    <col min="528" max="528" width="9.42578125" style="123" customWidth="1"/>
    <col min="529" max="530" width="0" style="123" hidden="1" customWidth="1"/>
    <col min="531" max="768" width="9.140625" style="123"/>
    <col min="769" max="769" width="4.7109375" style="123" customWidth="1"/>
    <col min="770" max="770" width="30.7109375" style="123" customWidth="1"/>
    <col min="771" max="771" width="27.140625" style="123" customWidth="1"/>
    <col min="772" max="772" width="11.5703125" style="123" customWidth="1"/>
    <col min="773" max="775" width="9" style="123" customWidth="1"/>
    <col min="776" max="776" width="15.42578125" style="123" bestFit="1" customWidth="1"/>
    <col min="777" max="777" width="9" style="123" customWidth="1"/>
    <col min="778" max="778" width="13.85546875" style="123" customWidth="1"/>
    <col min="779" max="779" width="10.85546875" style="123" bestFit="1" customWidth="1"/>
    <col min="780" max="780" width="11.85546875" style="123" bestFit="1" customWidth="1"/>
    <col min="781" max="781" width="9" style="123" customWidth="1"/>
    <col min="782" max="783" width="9.140625" style="123" customWidth="1"/>
    <col min="784" max="784" width="9.42578125" style="123" customWidth="1"/>
    <col min="785" max="786" width="0" style="123" hidden="1" customWidth="1"/>
    <col min="787" max="1024" width="9.140625" style="123"/>
    <col min="1025" max="1025" width="4.7109375" style="123" customWidth="1"/>
    <col min="1026" max="1026" width="30.7109375" style="123" customWidth="1"/>
    <col min="1027" max="1027" width="27.140625" style="123" customWidth="1"/>
    <col min="1028" max="1028" width="11.5703125" style="123" customWidth="1"/>
    <col min="1029" max="1031" width="9" style="123" customWidth="1"/>
    <col min="1032" max="1032" width="15.42578125" style="123" bestFit="1" customWidth="1"/>
    <col min="1033" max="1033" width="9" style="123" customWidth="1"/>
    <col min="1034" max="1034" width="13.85546875" style="123" customWidth="1"/>
    <col min="1035" max="1035" width="10.85546875" style="123" bestFit="1" customWidth="1"/>
    <col min="1036" max="1036" width="11.85546875" style="123" bestFit="1" customWidth="1"/>
    <col min="1037" max="1037" width="9" style="123" customWidth="1"/>
    <col min="1038" max="1039" width="9.140625" style="123" customWidth="1"/>
    <col min="1040" max="1040" width="9.42578125" style="123" customWidth="1"/>
    <col min="1041" max="1042" width="0" style="123" hidden="1" customWidth="1"/>
    <col min="1043" max="1280" width="9.140625" style="123"/>
    <col min="1281" max="1281" width="4.7109375" style="123" customWidth="1"/>
    <col min="1282" max="1282" width="30.7109375" style="123" customWidth="1"/>
    <col min="1283" max="1283" width="27.140625" style="123" customWidth="1"/>
    <col min="1284" max="1284" width="11.5703125" style="123" customWidth="1"/>
    <col min="1285" max="1287" width="9" style="123" customWidth="1"/>
    <col min="1288" max="1288" width="15.42578125" style="123" bestFit="1" customWidth="1"/>
    <col min="1289" max="1289" width="9" style="123" customWidth="1"/>
    <col min="1290" max="1290" width="13.85546875" style="123" customWidth="1"/>
    <col min="1291" max="1291" width="10.85546875" style="123" bestFit="1" customWidth="1"/>
    <col min="1292" max="1292" width="11.85546875" style="123" bestFit="1" customWidth="1"/>
    <col min="1293" max="1293" width="9" style="123" customWidth="1"/>
    <col min="1294" max="1295" width="9.140625" style="123" customWidth="1"/>
    <col min="1296" max="1296" width="9.42578125" style="123" customWidth="1"/>
    <col min="1297" max="1298" width="0" style="123" hidden="1" customWidth="1"/>
    <col min="1299" max="1536" width="9.140625" style="123"/>
    <col min="1537" max="1537" width="4.7109375" style="123" customWidth="1"/>
    <col min="1538" max="1538" width="30.7109375" style="123" customWidth="1"/>
    <col min="1539" max="1539" width="27.140625" style="123" customWidth="1"/>
    <col min="1540" max="1540" width="11.5703125" style="123" customWidth="1"/>
    <col min="1541" max="1543" width="9" style="123" customWidth="1"/>
    <col min="1544" max="1544" width="15.42578125" style="123" bestFit="1" customWidth="1"/>
    <col min="1545" max="1545" width="9" style="123" customWidth="1"/>
    <col min="1546" max="1546" width="13.85546875" style="123" customWidth="1"/>
    <col min="1547" max="1547" width="10.85546875" style="123" bestFit="1" customWidth="1"/>
    <col min="1548" max="1548" width="11.85546875" style="123" bestFit="1" customWidth="1"/>
    <col min="1549" max="1549" width="9" style="123" customWidth="1"/>
    <col min="1550" max="1551" width="9.140625" style="123" customWidth="1"/>
    <col min="1552" max="1552" width="9.42578125" style="123" customWidth="1"/>
    <col min="1553" max="1554" width="0" style="123" hidden="1" customWidth="1"/>
    <col min="1555" max="1792" width="9.140625" style="123"/>
    <col min="1793" max="1793" width="4.7109375" style="123" customWidth="1"/>
    <col min="1794" max="1794" width="30.7109375" style="123" customWidth="1"/>
    <col min="1795" max="1795" width="27.140625" style="123" customWidth="1"/>
    <col min="1796" max="1796" width="11.5703125" style="123" customWidth="1"/>
    <col min="1797" max="1799" width="9" style="123" customWidth="1"/>
    <col min="1800" max="1800" width="15.42578125" style="123" bestFit="1" customWidth="1"/>
    <col min="1801" max="1801" width="9" style="123" customWidth="1"/>
    <col min="1802" max="1802" width="13.85546875" style="123" customWidth="1"/>
    <col min="1803" max="1803" width="10.85546875" style="123" bestFit="1" customWidth="1"/>
    <col min="1804" max="1804" width="11.85546875" style="123" bestFit="1" customWidth="1"/>
    <col min="1805" max="1805" width="9" style="123" customWidth="1"/>
    <col min="1806" max="1807" width="9.140625" style="123" customWidth="1"/>
    <col min="1808" max="1808" width="9.42578125" style="123" customWidth="1"/>
    <col min="1809" max="1810" width="0" style="123" hidden="1" customWidth="1"/>
    <col min="1811" max="2048" width="9.140625" style="123"/>
    <col min="2049" max="2049" width="4.7109375" style="123" customWidth="1"/>
    <col min="2050" max="2050" width="30.7109375" style="123" customWidth="1"/>
    <col min="2051" max="2051" width="27.140625" style="123" customWidth="1"/>
    <col min="2052" max="2052" width="11.5703125" style="123" customWidth="1"/>
    <col min="2053" max="2055" width="9" style="123" customWidth="1"/>
    <col min="2056" max="2056" width="15.42578125" style="123" bestFit="1" customWidth="1"/>
    <col min="2057" max="2057" width="9" style="123" customWidth="1"/>
    <col min="2058" max="2058" width="13.85546875" style="123" customWidth="1"/>
    <col min="2059" max="2059" width="10.85546875" style="123" bestFit="1" customWidth="1"/>
    <col min="2060" max="2060" width="11.85546875" style="123" bestFit="1" customWidth="1"/>
    <col min="2061" max="2061" width="9" style="123" customWidth="1"/>
    <col min="2062" max="2063" width="9.140625" style="123" customWidth="1"/>
    <col min="2064" max="2064" width="9.42578125" style="123" customWidth="1"/>
    <col min="2065" max="2066" width="0" style="123" hidden="1" customWidth="1"/>
    <col min="2067" max="2304" width="9.140625" style="123"/>
    <col min="2305" max="2305" width="4.7109375" style="123" customWidth="1"/>
    <col min="2306" max="2306" width="30.7109375" style="123" customWidth="1"/>
    <col min="2307" max="2307" width="27.140625" style="123" customWidth="1"/>
    <col min="2308" max="2308" width="11.5703125" style="123" customWidth="1"/>
    <col min="2309" max="2311" width="9" style="123" customWidth="1"/>
    <col min="2312" max="2312" width="15.42578125" style="123" bestFit="1" customWidth="1"/>
    <col min="2313" max="2313" width="9" style="123" customWidth="1"/>
    <col min="2314" max="2314" width="13.85546875" style="123" customWidth="1"/>
    <col min="2315" max="2315" width="10.85546875" style="123" bestFit="1" customWidth="1"/>
    <col min="2316" max="2316" width="11.85546875" style="123" bestFit="1" customWidth="1"/>
    <col min="2317" max="2317" width="9" style="123" customWidth="1"/>
    <col min="2318" max="2319" width="9.140625" style="123" customWidth="1"/>
    <col min="2320" max="2320" width="9.42578125" style="123" customWidth="1"/>
    <col min="2321" max="2322" width="0" style="123" hidden="1" customWidth="1"/>
    <col min="2323" max="2560" width="9.140625" style="123"/>
    <col min="2561" max="2561" width="4.7109375" style="123" customWidth="1"/>
    <col min="2562" max="2562" width="30.7109375" style="123" customWidth="1"/>
    <col min="2563" max="2563" width="27.140625" style="123" customWidth="1"/>
    <col min="2564" max="2564" width="11.5703125" style="123" customWidth="1"/>
    <col min="2565" max="2567" width="9" style="123" customWidth="1"/>
    <col min="2568" max="2568" width="15.42578125" style="123" bestFit="1" customWidth="1"/>
    <col min="2569" max="2569" width="9" style="123" customWidth="1"/>
    <col min="2570" max="2570" width="13.85546875" style="123" customWidth="1"/>
    <col min="2571" max="2571" width="10.85546875" style="123" bestFit="1" customWidth="1"/>
    <col min="2572" max="2572" width="11.85546875" style="123" bestFit="1" customWidth="1"/>
    <col min="2573" max="2573" width="9" style="123" customWidth="1"/>
    <col min="2574" max="2575" width="9.140625" style="123" customWidth="1"/>
    <col min="2576" max="2576" width="9.42578125" style="123" customWidth="1"/>
    <col min="2577" max="2578" width="0" style="123" hidden="1" customWidth="1"/>
    <col min="2579" max="2816" width="9.140625" style="123"/>
    <col min="2817" max="2817" width="4.7109375" style="123" customWidth="1"/>
    <col min="2818" max="2818" width="30.7109375" style="123" customWidth="1"/>
    <col min="2819" max="2819" width="27.140625" style="123" customWidth="1"/>
    <col min="2820" max="2820" width="11.5703125" style="123" customWidth="1"/>
    <col min="2821" max="2823" width="9" style="123" customWidth="1"/>
    <col min="2824" max="2824" width="15.42578125" style="123" bestFit="1" customWidth="1"/>
    <col min="2825" max="2825" width="9" style="123" customWidth="1"/>
    <col min="2826" max="2826" width="13.85546875" style="123" customWidth="1"/>
    <col min="2827" max="2827" width="10.85546875" style="123" bestFit="1" customWidth="1"/>
    <col min="2828" max="2828" width="11.85546875" style="123" bestFit="1" customWidth="1"/>
    <col min="2829" max="2829" width="9" style="123" customWidth="1"/>
    <col min="2830" max="2831" width="9.140625" style="123" customWidth="1"/>
    <col min="2832" max="2832" width="9.42578125" style="123" customWidth="1"/>
    <col min="2833" max="2834" width="0" style="123" hidden="1" customWidth="1"/>
    <col min="2835" max="3072" width="9.140625" style="123"/>
    <col min="3073" max="3073" width="4.7109375" style="123" customWidth="1"/>
    <col min="3074" max="3074" width="30.7109375" style="123" customWidth="1"/>
    <col min="3075" max="3075" width="27.140625" style="123" customWidth="1"/>
    <col min="3076" max="3076" width="11.5703125" style="123" customWidth="1"/>
    <col min="3077" max="3079" width="9" style="123" customWidth="1"/>
    <col min="3080" max="3080" width="15.42578125" style="123" bestFit="1" customWidth="1"/>
    <col min="3081" max="3081" width="9" style="123" customWidth="1"/>
    <col min="3082" max="3082" width="13.85546875" style="123" customWidth="1"/>
    <col min="3083" max="3083" width="10.85546875" style="123" bestFit="1" customWidth="1"/>
    <col min="3084" max="3084" width="11.85546875" style="123" bestFit="1" customWidth="1"/>
    <col min="3085" max="3085" width="9" style="123" customWidth="1"/>
    <col min="3086" max="3087" width="9.140625" style="123" customWidth="1"/>
    <col min="3088" max="3088" width="9.42578125" style="123" customWidth="1"/>
    <col min="3089" max="3090" width="0" style="123" hidden="1" customWidth="1"/>
    <col min="3091" max="3328" width="9.140625" style="123"/>
    <col min="3329" max="3329" width="4.7109375" style="123" customWidth="1"/>
    <col min="3330" max="3330" width="30.7109375" style="123" customWidth="1"/>
    <col min="3331" max="3331" width="27.140625" style="123" customWidth="1"/>
    <col min="3332" max="3332" width="11.5703125" style="123" customWidth="1"/>
    <col min="3333" max="3335" width="9" style="123" customWidth="1"/>
    <col min="3336" max="3336" width="15.42578125" style="123" bestFit="1" customWidth="1"/>
    <col min="3337" max="3337" width="9" style="123" customWidth="1"/>
    <col min="3338" max="3338" width="13.85546875" style="123" customWidth="1"/>
    <col min="3339" max="3339" width="10.85546875" style="123" bestFit="1" customWidth="1"/>
    <col min="3340" max="3340" width="11.85546875" style="123" bestFit="1" customWidth="1"/>
    <col min="3341" max="3341" width="9" style="123" customWidth="1"/>
    <col min="3342" max="3343" width="9.140625" style="123" customWidth="1"/>
    <col min="3344" max="3344" width="9.42578125" style="123" customWidth="1"/>
    <col min="3345" max="3346" width="0" style="123" hidden="1" customWidth="1"/>
    <col min="3347" max="3584" width="9.140625" style="123"/>
    <col min="3585" max="3585" width="4.7109375" style="123" customWidth="1"/>
    <col min="3586" max="3586" width="30.7109375" style="123" customWidth="1"/>
    <col min="3587" max="3587" width="27.140625" style="123" customWidth="1"/>
    <col min="3588" max="3588" width="11.5703125" style="123" customWidth="1"/>
    <col min="3589" max="3591" width="9" style="123" customWidth="1"/>
    <col min="3592" max="3592" width="15.42578125" style="123" bestFit="1" customWidth="1"/>
    <col min="3593" max="3593" width="9" style="123" customWidth="1"/>
    <col min="3594" max="3594" width="13.85546875" style="123" customWidth="1"/>
    <col min="3595" max="3595" width="10.85546875" style="123" bestFit="1" customWidth="1"/>
    <col min="3596" max="3596" width="11.85546875" style="123" bestFit="1" customWidth="1"/>
    <col min="3597" max="3597" width="9" style="123" customWidth="1"/>
    <col min="3598" max="3599" width="9.140625" style="123" customWidth="1"/>
    <col min="3600" max="3600" width="9.42578125" style="123" customWidth="1"/>
    <col min="3601" max="3602" width="0" style="123" hidden="1" customWidth="1"/>
    <col min="3603" max="3840" width="9.140625" style="123"/>
    <col min="3841" max="3841" width="4.7109375" style="123" customWidth="1"/>
    <col min="3842" max="3842" width="30.7109375" style="123" customWidth="1"/>
    <col min="3843" max="3843" width="27.140625" style="123" customWidth="1"/>
    <col min="3844" max="3844" width="11.5703125" style="123" customWidth="1"/>
    <col min="3845" max="3847" width="9" style="123" customWidth="1"/>
    <col min="3848" max="3848" width="15.42578125" style="123" bestFit="1" customWidth="1"/>
    <col min="3849" max="3849" width="9" style="123" customWidth="1"/>
    <col min="3850" max="3850" width="13.85546875" style="123" customWidth="1"/>
    <col min="3851" max="3851" width="10.85546875" style="123" bestFit="1" customWidth="1"/>
    <col min="3852" max="3852" width="11.85546875" style="123" bestFit="1" customWidth="1"/>
    <col min="3853" max="3853" width="9" style="123" customWidth="1"/>
    <col min="3854" max="3855" width="9.140625" style="123" customWidth="1"/>
    <col min="3856" max="3856" width="9.42578125" style="123" customWidth="1"/>
    <col min="3857" max="3858" width="0" style="123" hidden="1" customWidth="1"/>
    <col min="3859" max="4096" width="9.140625" style="123"/>
    <col min="4097" max="4097" width="4.7109375" style="123" customWidth="1"/>
    <col min="4098" max="4098" width="30.7109375" style="123" customWidth="1"/>
    <col min="4099" max="4099" width="27.140625" style="123" customWidth="1"/>
    <col min="4100" max="4100" width="11.5703125" style="123" customWidth="1"/>
    <col min="4101" max="4103" width="9" style="123" customWidth="1"/>
    <col min="4104" max="4104" width="15.42578125" style="123" bestFit="1" customWidth="1"/>
    <col min="4105" max="4105" width="9" style="123" customWidth="1"/>
    <col min="4106" max="4106" width="13.85546875" style="123" customWidth="1"/>
    <col min="4107" max="4107" width="10.85546875" style="123" bestFit="1" customWidth="1"/>
    <col min="4108" max="4108" width="11.85546875" style="123" bestFit="1" customWidth="1"/>
    <col min="4109" max="4109" width="9" style="123" customWidth="1"/>
    <col min="4110" max="4111" width="9.140625" style="123" customWidth="1"/>
    <col min="4112" max="4112" width="9.42578125" style="123" customWidth="1"/>
    <col min="4113" max="4114" width="0" style="123" hidden="1" customWidth="1"/>
    <col min="4115" max="4352" width="9.140625" style="123"/>
    <col min="4353" max="4353" width="4.7109375" style="123" customWidth="1"/>
    <col min="4354" max="4354" width="30.7109375" style="123" customWidth="1"/>
    <col min="4355" max="4355" width="27.140625" style="123" customWidth="1"/>
    <col min="4356" max="4356" width="11.5703125" style="123" customWidth="1"/>
    <col min="4357" max="4359" width="9" style="123" customWidth="1"/>
    <col min="4360" max="4360" width="15.42578125" style="123" bestFit="1" customWidth="1"/>
    <col min="4361" max="4361" width="9" style="123" customWidth="1"/>
    <col min="4362" max="4362" width="13.85546875" style="123" customWidth="1"/>
    <col min="4363" max="4363" width="10.85546875" style="123" bestFit="1" customWidth="1"/>
    <col min="4364" max="4364" width="11.85546875" style="123" bestFit="1" customWidth="1"/>
    <col min="4365" max="4365" width="9" style="123" customWidth="1"/>
    <col min="4366" max="4367" width="9.140625" style="123" customWidth="1"/>
    <col min="4368" max="4368" width="9.42578125" style="123" customWidth="1"/>
    <col min="4369" max="4370" width="0" style="123" hidden="1" customWidth="1"/>
    <col min="4371" max="4608" width="9.140625" style="123"/>
    <col min="4609" max="4609" width="4.7109375" style="123" customWidth="1"/>
    <col min="4610" max="4610" width="30.7109375" style="123" customWidth="1"/>
    <col min="4611" max="4611" width="27.140625" style="123" customWidth="1"/>
    <col min="4612" max="4612" width="11.5703125" style="123" customWidth="1"/>
    <col min="4613" max="4615" width="9" style="123" customWidth="1"/>
    <col min="4616" max="4616" width="15.42578125" style="123" bestFit="1" customWidth="1"/>
    <col min="4617" max="4617" width="9" style="123" customWidth="1"/>
    <col min="4618" max="4618" width="13.85546875" style="123" customWidth="1"/>
    <col min="4619" max="4619" width="10.85546875" style="123" bestFit="1" customWidth="1"/>
    <col min="4620" max="4620" width="11.85546875" style="123" bestFit="1" customWidth="1"/>
    <col min="4621" max="4621" width="9" style="123" customWidth="1"/>
    <col min="4622" max="4623" width="9.140625" style="123" customWidth="1"/>
    <col min="4624" max="4624" width="9.42578125" style="123" customWidth="1"/>
    <col min="4625" max="4626" width="0" style="123" hidden="1" customWidth="1"/>
    <col min="4627" max="4864" width="9.140625" style="123"/>
    <col min="4865" max="4865" width="4.7109375" style="123" customWidth="1"/>
    <col min="4866" max="4866" width="30.7109375" style="123" customWidth="1"/>
    <col min="4867" max="4867" width="27.140625" style="123" customWidth="1"/>
    <col min="4868" max="4868" width="11.5703125" style="123" customWidth="1"/>
    <col min="4869" max="4871" width="9" style="123" customWidth="1"/>
    <col min="4872" max="4872" width="15.42578125" style="123" bestFit="1" customWidth="1"/>
    <col min="4873" max="4873" width="9" style="123" customWidth="1"/>
    <col min="4874" max="4874" width="13.85546875" style="123" customWidth="1"/>
    <col min="4875" max="4875" width="10.85546875" style="123" bestFit="1" customWidth="1"/>
    <col min="4876" max="4876" width="11.85546875" style="123" bestFit="1" customWidth="1"/>
    <col min="4877" max="4877" width="9" style="123" customWidth="1"/>
    <col min="4878" max="4879" width="9.140625" style="123" customWidth="1"/>
    <col min="4880" max="4880" width="9.42578125" style="123" customWidth="1"/>
    <col min="4881" max="4882" width="0" style="123" hidden="1" customWidth="1"/>
    <col min="4883" max="5120" width="9.140625" style="123"/>
    <col min="5121" max="5121" width="4.7109375" style="123" customWidth="1"/>
    <col min="5122" max="5122" width="30.7109375" style="123" customWidth="1"/>
    <col min="5123" max="5123" width="27.140625" style="123" customWidth="1"/>
    <col min="5124" max="5124" width="11.5703125" style="123" customWidth="1"/>
    <col min="5125" max="5127" width="9" style="123" customWidth="1"/>
    <col min="5128" max="5128" width="15.42578125" style="123" bestFit="1" customWidth="1"/>
    <col min="5129" max="5129" width="9" style="123" customWidth="1"/>
    <col min="5130" max="5130" width="13.85546875" style="123" customWidth="1"/>
    <col min="5131" max="5131" width="10.85546875" style="123" bestFit="1" customWidth="1"/>
    <col min="5132" max="5132" width="11.85546875" style="123" bestFit="1" customWidth="1"/>
    <col min="5133" max="5133" width="9" style="123" customWidth="1"/>
    <col min="5134" max="5135" width="9.140625" style="123" customWidth="1"/>
    <col min="5136" max="5136" width="9.42578125" style="123" customWidth="1"/>
    <col min="5137" max="5138" width="0" style="123" hidden="1" customWidth="1"/>
    <col min="5139" max="5376" width="9.140625" style="123"/>
    <col min="5377" max="5377" width="4.7109375" style="123" customWidth="1"/>
    <col min="5378" max="5378" width="30.7109375" style="123" customWidth="1"/>
    <col min="5379" max="5379" width="27.140625" style="123" customWidth="1"/>
    <col min="5380" max="5380" width="11.5703125" style="123" customWidth="1"/>
    <col min="5381" max="5383" width="9" style="123" customWidth="1"/>
    <col min="5384" max="5384" width="15.42578125" style="123" bestFit="1" customWidth="1"/>
    <col min="5385" max="5385" width="9" style="123" customWidth="1"/>
    <col min="5386" max="5386" width="13.85546875" style="123" customWidth="1"/>
    <col min="5387" max="5387" width="10.85546875" style="123" bestFit="1" customWidth="1"/>
    <col min="5388" max="5388" width="11.85546875" style="123" bestFit="1" customWidth="1"/>
    <col min="5389" max="5389" width="9" style="123" customWidth="1"/>
    <col min="5390" max="5391" width="9.140625" style="123" customWidth="1"/>
    <col min="5392" max="5392" width="9.42578125" style="123" customWidth="1"/>
    <col min="5393" max="5394" width="0" style="123" hidden="1" customWidth="1"/>
    <col min="5395" max="5632" width="9.140625" style="123"/>
    <col min="5633" max="5633" width="4.7109375" style="123" customWidth="1"/>
    <col min="5634" max="5634" width="30.7109375" style="123" customWidth="1"/>
    <col min="5635" max="5635" width="27.140625" style="123" customWidth="1"/>
    <col min="5636" max="5636" width="11.5703125" style="123" customWidth="1"/>
    <col min="5637" max="5639" width="9" style="123" customWidth="1"/>
    <col min="5640" max="5640" width="15.42578125" style="123" bestFit="1" customWidth="1"/>
    <col min="5641" max="5641" width="9" style="123" customWidth="1"/>
    <col min="5642" max="5642" width="13.85546875" style="123" customWidth="1"/>
    <col min="5643" max="5643" width="10.85546875" style="123" bestFit="1" customWidth="1"/>
    <col min="5644" max="5644" width="11.85546875" style="123" bestFit="1" customWidth="1"/>
    <col min="5645" max="5645" width="9" style="123" customWidth="1"/>
    <col min="5646" max="5647" width="9.140625" style="123" customWidth="1"/>
    <col min="5648" max="5648" width="9.42578125" style="123" customWidth="1"/>
    <col min="5649" max="5650" width="0" style="123" hidden="1" customWidth="1"/>
    <col min="5651" max="5888" width="9.140625" style="123"/>
    <col min="5889" max="5889" width="4.7109375" style="123" customWidth="1"/>
    <col min="5890" max="5890" width="30.7109375" style="123" customWidth="1"/>
    <col min="5891" max="5891" width="27.140625" style="123" customWidth="1"/>
    <col min="5892" max="5892" width="11.5703125" style="123" customWidth="1"/>
    <col min="5893" max="5895" width="9" style="123" customWidth="1"/>
    <col min="5896" max="5896" width="15.42578125" style="123" bestFit="1" customWidth="1"/>
    <col min="5897" max="5897" width="9" style="123" customWidth="1"/>
    <col min="5898" max="5898" width="13.85546875" style="123" customWidth="1"/>
    <col min="5899" max="5899" width="10.85546875" style="123" bestFit="1" customWidth="1"/>
    <col min="5900" max="5900" width="11.85546875" style="123" bestFit="1" customWidth="1"/>
    <col min="5901" max="5901" width="9" style="123" customWidth="1"/>
    <col min="5902" max="5903" width="9.140625" style="123" customWidth="1"/>
    <col min="5904" max="5904" width="9.42578125" style="123" customWidth="1"/>
    <col min="5905" max="5906" width="0" style="123" hidden="1" customWidth="1"/>
    <col min="5907" max="6144" width="9.140625" style="123"/>
    <col min="6145" max="6145" width="4.7109375" style="123" customWidth="1"/>
    <col min="6146" max="6146" width="30.7109375" style="123" customWidth="1"/>
    <col min="6147" max="6147" width="27.140625" style="123" customWidth="1"/>
    <col min="6148" max="6148" width="11.5703125" style="123" customWidth="1"/>
    <col min="6149" max="6151" width="9" style="123" customWidth="1"/>
    <col min="6152" max="6152" width="15.42578125" style="123" bestFit="1" customWidth="1"/>
    <col min="6153" max="6153" width="9" style="123" customWidth="1"/>
    <col min="6154" max="6154" width="13.85546875" style="123" customWidth="1"/>
    <col min="6155" max="6155" width="10.85546875" style="123" bestFit="1" customWidth="1"/>
    <col min="6156" max="6156" width="11.85546875" style="123" bestFit="1" customWidth="1"/>
    <col min="6157" max="6157" width="9" style="123" customWidth="1"/>
    <col min="6158" max="6159" width="9.140625" style="123" customWidth="1"/>
    <col min="6160" max="6160" width="9.42578125" style="123" customWidth="1"/>
    <col min="6161" max="6162" width="0" style="123" hidden="1" customWidth="1"/>
    <col min="6163" max="6400" width="9.140625" style="123"/>
    <col min="6401" max="6401" width="4.7109375" style="123" customWidth="1"/>
    <col min="6402" max="6402" width="30.7109375" style="123" customWidth="1"/>
    <col min="6403" max="6403" width="27.140625" style="123" customWidth="1"/>
    <col min="6404" max="6404" width="11.5703125" style="123" customWidth="1"/>
    <col min="6405" max="6407" width="9" style="123" customWidth="1"/>
    <col min="6408" max="6408" width="15.42578125" style="123" bestFit="1" customWidth="1"/>
    <col min="6409" max="6409" width="9" style="123" customWidth="1"/>
    <col min="6410" max="6410" width="13.85546875" style="123" customWidth="1"/>
    <col min="6411" max="6411" width="10.85546875" style="123" bestFit="1" customWidth="1"/>
    <col min="6412" max="6412" width="11.85546875" style="123" bestFit="1" customWidth="1"/>
    <col min="6413" max="6413" width="9" style="123" customWidth="1"/>
    <col min="6414" max="6415" width="9.140625" style="123" customWidth="1"/>
    <col min="6416" max="6416" width="9.42578125" style="123" customWidth="1"/>
    <col min="6417" max="6418" width="0" style="123" hidden="1" customWidth="1"/>
    <col min="6419" max="6656" width="9.140625" style="123"/>
    <col min="6657" max="6657" width="4.7109375" style="123" customWidth="1"/>
    <col min="6658" max="6658" width="30.7109375" style="123" customWidth="1"/>
    <col min="6659" max="6659" width="27.140625" style="123" customWidth="1"/>
    <col min="6660" max="6660" width="11.5703125" style="123" customWidth="1"/>
    <col min="6661" max="6663" width="9" style="123" customWidth="1"/>
    <col min="6664" max="6664" width="15.42578125" style="123" bestFit="1" customWidth="1"/>
    <col min="6665" max="6665" width="9" style="123" customWidth="1"/>
    <col min="6666" max="6666" width="13.85546875" style="123" customWidth="1"/>
    <col min="6667" max="6667" width="10.85546875" style="123" bestFit="1" customWidth="1"/>
    <col min="6668" max="6668" width="11.85546875" style="123" bestFit="1" customWidth="1"/>
    <col min="6669" max="6669" width="9" style="123" customWidth="1"/>
    <col min="6670" max="6671" width="9.140625" style="123" customWidth="1"/>
    <col min="6672" max="6672" width="9.42578125" style="123" customWidth="1"/>
    <col min="6673" max="6674" width="0" style="123" hidden="1" customWidth="1"/>
    <col min="6675" max="6912" width="9.140625" style="123"/>
    <col min="6913" max="6913" width="4.7109375" style="123" customWidth="1"/>
    <col min="6914" max="6914" width="30.7109375" style="123" customWidth="1"/>
    <col min="6915" max="6915" width="27.140625" style="123" customWidth="1"/>
    <col min="6916" max="6916" width="11.5703125" style="123" customWidth="1"/>
    <col min="6917" max="6919" width="9" style="123" customWidth="1"/>
    <col min="6920" max="6920" width="15.42578125" style="123" bestFit="1" customWidth="1"/>
    <col min="6921" max="6921" width="9" style="123" customWidth="1"/>
    <col min="6922" max="6922" width="13.85546875" style="123" customWidth="1"/>
    <col min="6923" max="6923" width="10.85546875" style="123" bestFit="1" customWidth="1"/>
    <col min="6924" max="6924" width="11.85546875" style="123" bestFit="1" customWidth="1"/>
    <col min="6925" max="6925" width="9" style="123" customWidth="1"/>
    <col min="6926" max="6927" width="9.140625" style="123" customWidth="1"/>
    <col min="6928" max="6928" width="9.42578125" style="123" customWidth="1"/>
    <col min="6929" max="6930" width="0" style="123" hidden="1" customWidth="1"/>
    <col min="6931" max="7168" width="9.140625" style="123"/>
    <col min="7169" max="7169" width="4.7109375" style="123" customWidth="1"/>
    <col min="7170" max="7170" width="30.7109375" style="123" customWidth="1"/>
    <col min="7171" max="7171" width="27.140625" style="123" customWidth="1"/>
    <col min="7172" max="7172" width="11.5703125" style="123" customWidth="1"/>
    <col min="7173" max="7175" width="9" style="123" customWidth="1"/>
    <col min="7176" max="7176" width="15.42578125" style="123" bestFit="1" customWidth="1"/>
    <col min="7177" max="7177" width="9" style="123" customWidth="1"/>
    <col min="7178" max="7178" width="13.85546875" style="123" customWidth="1"/>
    <col min="7179" max="7179" width="10.85546875" style="123" bestFit="1" customWidth="1"/>
    <col min="7180" max="7180" width="11.85546875" style="123" bestFit="1" customWidth="1"/>
    <col min="7181" max="7181" width="9" style="123" customWidth="1"/>
    <col min="7182" max="7183" width="9.140625" style="123" customWidth="1"/>
    <col min="7184" max="7184" width="9.42578125" style="123" customWidth="1"/>
    <col min="7185" max="7186" width="0" style="123" hidden="1" customWidth="1"/>
    <col min="7187" max="7424" width="9.140625" style="123"/>
    <col min="7425" max="7425" width="4.7109375" style="123" customWidth="1"/>
    <col min="7426" max="7426" width="30.7109375" style="123" customWidth="1"/>
    <col min="7427" max="7427" width="27.140625" style="123" customWidth="1"/>
    <col min="7428" max="7428" width="11.5703125" style="123" customWidth="1"/>
    <col min="7429" max="7431" width="9" style="123" customWidth="1"/>
    <col min="7432" max="7432" width="15.42578125" style="123" bestFit="1" customWidth="1"/>
    <col min="7433" max="7433" width="9" style="123" customWidth="1"/>
    <col min="7434" max="7434" width="13.85546875" style="123" customWidth="1"/>
    <col min="7435" max="7435" width="10.85546875" style="123" bestFit="1" customWidth="1"/>
    <col min="7436" max="7436" width="11.85546875" style="123" bestFit="1" customWidth="1"/>
    <col min="7437" max="7437" width="9" style="123" customWidth="1"/>
    <col min="7438" max="7439" width="9.140625" style="123" customWidth="1"/>
    <col min="7440" max="7440" width="9.42578125" style="123" customWidth="1"/>
    <col min="7441" max="7442" width="0" style="123" hidden="1" customWidth="1"/>
    <col min="7443" max="7680" width="9.140625" style="123"/>
    <col min="7681" max="7681" width="4.7109375" style="123" customWidth="1"/>
    <col min="7682" max="7682" width="30.7109375" style="123" customWidth="1"/>
    <col min="7683" max="7683" width="27.140625" style="123" customWidth="1"/>
    <col min="7684" max="7684" width="11.5703125" style="123" customWidth="1"/>
    <col min="7685" max="7687" width="9" style="123" customWidth="1"/>
    <col min="7688" max="7688" width="15.42578125" style="123" bestFit="1" customWidth="1"/>
    <col min="7689" max="7689" width="9" style="123" customWidth="1"/>
    <col min="7690" max="7690" width="13.85546875" style="123" customWidth="1"/>
    <col min="7691" max="7691" width="10.85546875" style="123" bestFit="1" customWidth="1"/>
    <col min="7692" max="7692" width="11.85546875" style="123" bestFit="1" customWidth="1"/>
    <col min="7693" max="7693" width="9" style="123" customWidth="1"/>
    <col min="7694" max="7695" width="9.140625" style="123" customWidth="1"/>
    <col min="7696" max="7696" width="9.42578125" style="123" customWidth="1"/>
    <col min="7697" max="7698" width="0" style="123" hidden="1" customWidth="1"/>
    <col min="7699" max="7936" width="9.140625" style="123"/>
    <col min="7937" max="7937" width="4.7109375" style="123" customWidth="1"/>
    <col min="7938" max="7938" width="30.7109375" style="123" customWidth="1"/>
    <col min="7939" max="7939" width="27.140625" style="123" customWidth="1"/>
    <col min="7940" max="7940" width="11.5703125" style="123" customWidth="1"/>
    <col min="7941" max="7943" width="9" style="123" customWidth="1"/>
    <col min="7944" max="7944" width="15.42578125" style="123" bestFit="1" customWidth="1"/>
    <col min="7945" max="7945" width="9" style="123" customWidth="1"/>
    <col min="7946" max="7946" width="13.85546875" style="123" customWidth="1"/>
    <col min="7947" max="7947" width="10.85546875" style="123" bestFit="1" customWidth="1"/>
    <col min="7948" max="7948" width="11.85546875" style="123" bestFit="1" customWidth="1"/>
    <col min="7949" max="7949" width="9" style="123" customWidth="1"/>
    <col min="7950" max="7951" width="9.140625" style="123" customWidth="1"/>
    <col min="7952" max="7952" width="9.42578125" style="123" customWidth="1"/>
    <col min="7953" max="7954" width="0" style="123" hidden="1" customWidth="1"/>
    <col min="7955" max="8192" width="9.140625" style="123"/>
    <col min="8193" max="8193" width="4.7109375" style="123" customWidth="1"/>
    <col min="8194" max="8194" width="30.7109375" style="123" customWidth="1"/>
    <col min="8195" max="8195" width="27.140625" style="123" customWidth="1"/>
    <col min="8196" max="8196" width="11.5703125" style="123" customWidth="1"/>
    <col min="8197" max="8199" width="9" style="123" customWidth="1"/>
    <col min="8200" max="8200" width="15.42578125" style="123" bestFit="1" customWidth="1"/>
    <col min="8201" max="8201" width="9" style="123" customWidth="1"/>
    <col min="8202" max="8202" width="13.85546875" style="123" customWidth="1"/>
    <col min="8203" max="8203" width="10.85546875" style="123" bestFit="1" customWidth="1"/>
    <col min="8204" max="8204" width="11.85546875" style="123" bestFit="1" customWidth="1"/>
    <col min="8205" max="8205" width="9" style="123" customWidth="1"/>
    <col min="8206" max="8207" width="9.140625" style="123" customWidth="1"/>
    <col min="8208" max="8208" width="9.42578125" style="123" customWidth="1"/>
    <col min="8209" max="8210" width="0" style="123" hidden="1" customWidth="1"/>
    <col min="8211" max="8448" width="9.140625" style="123"/>
    <col min="8449" max="8449" width="4.7109375" style="123" customWidth="1"/>
    <col min="8450" max="8450" width="30.7109375" style="123" customWidth="1"/>
    <col min="8451" max="8451" width="27.140625" style="123" customWidth="1"/>
    <col min="8452" max="8452" width="11.5703125" style="123" customWidth="1"/>
    <col min="8453" max="8455" width="9" style="123" customWidth="1"/>
    <col min="8456" max="8456" width="15.42578125" style="123" bestFit="1" customWidth="1"/>
    <col min="8457" max="8457" width="9" style="123" customWidth="1"/>
    <col min="8458" max="8458" width="13.85546875" style="123" customWidth="1"/>
    <col min="8459" max="8459" width="10.85546875" style="123" bestFit="1" customWidth="1"/>
    <col min="8460" max="8460" width="11.85546875" style="123" bestFit="1" customWidth="1"/>
    <col min="8461" max="8461" width="9" style="123" customWidth="1"/>
    <col min="8462" max="8463" width="9.140625" style="123" customWidth="1"/>
    <col min="8464" max="8464" width="9.42578125" style="123" customWidth="1"/>
    <col min="8465" max="8466" width="0" style="123" hidden="1" customWidth="1"/>
    <col min="8467" max="8704" width="9.140625" style="123"/>
    <col min="8705" max="8705" width="4.7109375" style="123" customWidth="1"/>
    <col min="8706" max="8706" width="30.7109375" style="123" customWidth="1"/>
    <col min="8707" max="8707" width="27.140625" style="123" customWidth="1"/>
    <col min="8708" max="8708" width="11.5703125" style="123" customWidth="1"/>
    <col min="8709" max="8711" width="9" style="123" customWidth="1"/>
    <col min="8712" max="8712" width="15.42578125" style="123" bestFit="1" customWidth="1"/>
    <col min="8713" max="8713" width="9" style="123" customWidth="1"/>
    <col min="8714" max="8714" width="13.85546875" style="123" customWidth="1"/>
    <col min="8715" max="8715" width="10.85546875" style="123" bestFit="1" customWidth="1"/>
    <col min="8716" max="8716" width="11.85546875" style="123" bestFit="1" customWidth="1"/>
    <col min="8717" max="8717" width="9" style="123" customWidth="1"/>
    <col min="8718" max="8719" width="9.140625" style="123" customWidth="1"/>
    <col min="8720" max="8720" width="9.42578125" style="123" customWidth="1"/>
    <col min="8721" max="8722" width="0" style="123" hidden="1" customWidth="1"/>
    <col min="8723" max="8960" width="9.140625" style="123"/>
    <col min="8961" max="8961" width="4.7109375" style="123" customWidth="1"/>
    <col min="8962" max="8962" width="30.7109375" style="123" customWidth="1"/>
    <col min="8963" max="8963" width="27.140625" style="123" customWidth="1"/>
    <col min="8964" max="8964" width="11.5703125" style="123" customWidth="1"/>
    <col min="8965" max="8967" width="9" style="123" customWidth="1"/>
    <col min="8968" max="8968" width="15.42578125" style="123" bestFit="1" customWidth="1"/>
    <col min="8969" max="8969" width="9" style="123" customWidth="1"/>
    <col min="8970" max="8970" width="13.85546875" style="123" customWidth="1"/>
    <col min="8971" max="8971" width="10.85546875" style="123" bestFit="1" customWidth="1"/>
    <col min="8972" max="8972" width="11.85546875" style="123" bestFit="1" customWidth="1"/>
    <col min="8973" max="8973" width="9" style="123" customWidth="1"/>
    <col min="8974" max="8975" width="9.140625" style="123" customWidth="1"/>
    <col min="8976" max="8976" width="9.42578125" style="123" customWidth="1"/>
    <col min="8977" max="8978" width="0" style="123" hidden="1" customWidth="1"/>
    <col min="8979" max="9216" width="9.140625" style="123"/>
    <col min="9217" max="9217" width="4.7109375" style="123" customWidth="1"/>
    <col min="9218" max="9218" width="30.7109375" style="123" customWidth="1"/>
    <col min="9219" max="9219" width="27.140625" style="123" customWidth="1"/>
    <col min="9220" max="9220" width="11.5703125" style="123" customWidth="1"/>
    <col min="9221" max="9223" width="9" style="123" customWidth="1"/>
    <col min="9224" max="9224" width="15.42578125" style="123" bestFit="1" customWidth="1"/>
    <col min="9225" max="9225" width="9" style="123" customWidth="1"/>
    <col min="9226" max="9226" width="13.85546875" style="123" customWidth="1"/>
    <col min="9227" max="9227" width="10.85546875" style="123" bestFit="1" customWidth="1"/>
    <col min="9228" max="9228" width="11.85546875" style="123" bestFit="1" customWidth="1"/>
    <col min="9229" max="9229" width="9" style="123" customWidth="1"/>
    <col min="9230" max="9231" width="9.140625" style="123" customWidth="1"/>
    <col min="9232" max="9232" width="9.42578125" style="123" customWidth="1"/>
    <col min="9233" max="9234" width="0" style="123" hidden="1" customWidth="1"/>
    <col min="9235" max="9472" width="9.140625" style="123"/>
    <col min="9473" max="9473" width="4.7109375" style="123" customWidth="1"/>
    <col min="9474" max="9474" width="30.7109375" style="123" customWidth="1"/>
    <col min="9475" max="9475" width="27.140625" style="123" customWidth="1"/>
    <col min="9476" max="9476" width="11.5703125" style="123" customWidth="1"/>
    <col min="9477" max="9479" width="9" style="123" customWidth="1"/>
    <col min="9480" max="9480" width="15.42578125" style="123" bestFit="1" customWidth="1"/>
    <col min="9481" max="9481" width="9" style="123" customWidth="1"/>
    <col min="9482" max="9482" width="13.85546875" style="123" customWidth="1"/>
    <col min="9483" max="9483" width="10.85546875" style="123" bestFit="1" customWidth="1"/>
    <col min="9484" max="9484" width="11.85546875" style="123" bestFit="1" customWidth="1"/>
    <col min="9485" max="9485" width="9" style="123" customWidth="1"/>
    <col min="9486" max="9487" width="9.140625" style="123" customWidth="1"/>
    <col min="9488" max="9488" width="9.42578125" style="123" customWidth="1"/>
    <col min="9489" max="9490" width="0" style="123" hidden="1" customWidth="1"/>
    <col min="9491" max="9728" width="9.140625" style="123"/>
    <col min="9729" max="9729" width="4.7109375" style="123" customWidth="1"/>
    <col min="9730" max="9730" width="30.7109375" style="123" customWidth="1"/>
    <col min="9731" max="9731" width="27.140625" style="123" customWidth="1"/>
    <col min="9732" max="9732" width="11.5703125" style="123" customWidth="1"/>
    <col min="9733" max="9735" width="9" style="123" customWidth="1"/>
    <col min="9736" max="9736" width="15.42578125" style="123" bestFit="1" customWidth="1"/>
    <col min="9737" max="9737" width="9" style="123" customWidth="1"/>
    <col min="9738" max="9738" width="13.85546875" style="123" customWidth="1"/>
    <col min="9739" max="9739" width="10.85546875" style="123" bestFit="1" customWidth="1"/>
    <col min="9740" max="9740" width="11.85546875" style="123" bestFit="1" customWidth="1"/>
    <col min="9741" max="9741" width="9" style="123" customWidth="1"/>
    <col min="9742" max="9743" width="9.140625" style="123" customWidth="1"/>
    <col min="9744" max="9744" width="9.42578125" style="123" customWidth="1"/>
    <col min="9745" max="9746" width="0" style="123" hidden="1" customWidth="1"/>
    <col min="9747" max="9984" width="9.140625" style="123"/>
    <col min="9985" max="9985" width="4.7109375" style="123" customWidth="1"/>
    <col min="9986" max="9986" width="30.7109375" style="123" customWidth="1"/>
    <col min="9987" max="9987" width="27.140625" style="123" customWidth="1"/>
    <col min="9988" max="9988" width="11.5703125" style="123" customWidth="1"/>
    <col min="9989" max="9991" width="9" style="123" customWidth="1"/>
    <col min="9992" max="9992" width="15.42578125" style="123" bestFit="1" customWidth="1"/>
    <col min="9993" max="9993" width="9" style="123" customWidth="1"/>
    <col min="9994" max="9994" width="13.85546875" style="123" customWidth="1"/>
    <col min="9995" max="9995" width="10.85546875" style="123" bestFit="1" customWidth="1"/>
    <col min="9996" max="9996" width="11.85546875" style="123" bestFit="1" customWidth="1"/>
    <col min="9997" max="9997" width="9" style="123" customWidth="1"/>
    <col min="9998" max="9999" width="9.140625" style="123" customWidth="1"/>
    <col min="10000" max="10000" width="9.42578125" style="123" customWidth="1"/>
    <col min="10001" max="10002" width="0" style="123" hidden="1" customWidth="1"/>
    <col min="10003" max="10240" width="9.140625" style="123"/>
    <col min="10241" max="10241" width="4.7109375" style="123" customWidth="1"/>
    <col min="10242" max="10242" width="30.7109375" style="123" customWidth="1"/>
    <col min="10243" max="10243" width="27.140625" style="123" customWidth="1"/>
    <col min="10244" max="10244" width="11.5703125" style="123" customWidth="1"/>
    <col min="10245" max="10247" width="9" style="123" customWidth="1"/>
    <col min="10248" max="10248" width="15.42578125" style="123" bestFit="1" customWidth="1"/>
    <col min="10249" max="10249" width="9" style="123" customWidth="1"/>
    <col min="10250" max="10250" width="13.85546875" style="123" customWidth="1"/>
    <col min="10251" max="10251" width="10.85546875" style="123" bestFit="1" customWidth="1"/>
    <col min="10252" max="10252" width="11.85546875" style="123" bestFit="1" customWidth="1"/>
    <col min="10253" max="10253" width="9" style="123" customWidth="1"/>
    <col min="10254" max="10255" width="9.140625" style="123" customWidth="1"/>
    <col min="10256" max="10256" width="9.42578125" style="123" customWidth="1"/>
    <col min="10257" max="10258" width="0" style="123" hidden="1" customWidth="1"/>
    <col min="10259" max="10496" width="9.140625" style="123"/>
    <col min="10497" max="10497" width="4.7109375" style="123" customWidth="1"/>
    <col min="10498" max="10498" width="30.7109375" style="123" customWidth="1"/>
    <col min="10499" max="10499" width="27.140625" style="123" customWidth="1"/>
    <col min="10500" max="10500" width="11.5703125" style="123" customWidth="1"/>
    <col min="10501" max="10503" width="9" style="123" customWidth="1"/>
    <col min="10504" max="10504" width="15.42578125" style="123" bestFit="1" customWidth="1"/>
    <col min="10505" max="10505" width="9" style="123" customWidth="1"/>
    <col min="10506" max="10506" width="13.85546875" style="123" customWidth="1"/>
    <col min="10507" max="10507" width="10.85546875" style="123" bestFit="1" customWidth="1"/>
    <col min="10508" max="10508" width="11.85546875" style="123" bestFit="1" customWidth="1"/>
    <col min="10509" max="10509" width="9" style="123" customWidth="1"/>
    <col min="10510" max="10511" width="9.140625" style="123" customWidth="1"/>
    <col min="10512" max="10512" width="9.42578125" style="123" customWidth="1"/>
    <col min="10513" max="10514" width="0" style="123" hidden="1" customWidth="1"/>
    <col min="10515" max="10752" width="9.140625" style="123"/>
    <col min="10753" max="10753" width="4.7109375" style="123" customWidth="1"/>
    <col min="10754" max="10754" width="30.7109375" style="123" customWidth="1"/>
    <col min="10755" max="10755" width="27.140625" style="123" customWidth="1"/>
    <col min="10756" max="10756" width="11.5703125" style="123" customWidth="1"/>
    <col min="10757" max="10759" width="9" style="123" customWidth="1"/>
    <col min="10760" max="10760" width="15.42578125" style="123" bestFit="1" customWidth="1"/>
    <col min="10761" max="10761" width="9" style="123" customWidth="1"/>
    <col min="10762" max="10762" width="13.85546875" style="123" customWidth="1"/>
    <col min="10763" max="10763" width="10.85546875" style="123" bestFit="1" customWidth="1"/>
    <col min="10764" max="10764" width="11.85546875" style="123" bestFit="1" customWidth="1"/>
    <col min="10765" max="10765" width="9" style="123" customWidth="1"/>
    <col min="10766" max="10767" width="9.140625" style="123" customWidth="1"/>
    <col min="10768" max="10768" width="9.42578125" style="123" customWidth="1"/>
    <col min="10769" max="10770" width="0" style="123" hidden="1" customWidth="1"/>
    <col min="10771" max="11008" width="9.140625" style="123"/>
    <col min="11009" max="11009" width="4.7109375" style="123" customWidth="1"/>
    <col min="11010" max="11010" width="30.7109375" style="123" customWidth="1"/>
    <col min="11011" max="11011" width="27.140625" style="123" customWidth="1"/>
    <col min="11012" max="11012" width="11.5703125" style="123" customWidth="1"/>
    <col min="11013" max="11015" width="9" style="123" customWidth="1"/>
    <col min="11016" max="11016" width="15.42578125" style="123" bestFit="1" customWidth="1"/>
    <col min="11017" max="11017" width="9" style="123" customWidth="1"/>
    <col min="11018" max="11018" width="13.85546875" style="123" customWidth="1"/>
    <col min="11019" max="11019" width="10.85546875" style="123" bestFit="1" customWidth="1"/>
    <col min="11020" max="11020" width="11.85546875" style="123" bestFit="1" customWidth="1"/>
    <col min="11021" max="11021" width="9" style="123" customWidth="1"/>
    <col min="11022" max="11023" width="9.140625" style="123" customWidth="1"/>
    <col min="11024" max="11024" width="9.42578125" style="123" customWidth="1"/>
    <col min="11025" max="11026" width="0" style="123" hidden="1" customWidth="1"/>
    <col min="11027" max="11264" width="9.140625" style="123"/>
    <col min="11265" max="11265" width="4.7109375" style="123" customWidth="1"/>
    <col min="11266" max="11266" width="30.7109375" style="123" customWidth="1"/>
    <col min="11267" max="11267" width="27.140625" style="123" customWidth="1"/>
    <col min="11268" max="11268" width="11.5703125" style="123" customWidth="1"/>
    <col min="11269" max="11271" width="9" style="123" customWidth="1"/>
    <col min="11272" max="11272" width="15.42578125" style="123" bestFit="1" customWidth="1"/>
    <col min="11273" max="11273" width="9" style="123" customWidth="1"/>
    <col min="11274" max="11274" width="13.85546875" style="123" customWidth="1"/>
    <col min="11275" max="11275" width="10.85546875" style="123" bestFit="1" customWidth="1"/>
    <col min="11276" max="11276" width="11.85546875" style="123" bestFit="1" customWidth="1"/>
    <col min="11277" max="11277" width="9" style="123" customWidth="1"/>
    <col min="11278" max="11279" width="9.140625" style="123" customWidth="1"/>
    <col min="11280" max="11280" width="9.42578125" style="123" customWidth="1"/>
    <col min="11281" max="11282" width="0" style="123" hidden="1" customWidth="1"/>
    <col min="11283" max="11520" width="9.140625" style="123"/>
    <col min="11521" max="11521" width="4.7109375" style="123" customWidth="1"/>
    <col min="11522" max="11522" width="30.7109375" style="123" customWidth="1"/>
    <col min="11523" max="11523" width="27.140625" style="123" customWidth="1"/>
    <col min="11524" max="11524" width="11.5703125" style="123" customWidth="1"/>
    <col min="11525" max="11527" width="9" style="123" customWidth="1"/>
    <col min="11528" max="11528" width="15.42578125" style="123" bestFit="1" customWidth="1"/>
    <col min="11529" max="11529" width="9" style="123" customWidth="1"/>
    <col min="11530" max="11530" width="13.85546875" style="123" customWidth="1"/>
    <col min="11531" max="11531" width="10.85546875" style="123" bestFit="1" customWidth="1"/>
    <col min="11532" max="11532" width="11.85546875" style="123" bestFit="1" customWidth="1"/>
    <col min="11533" max="11533" width="9" style="123" customWidth="1"/>
    <col min="11534" max="11535" width="9.140625" style="123" customWidth="1"/>
    <col min="11536" max="11536" width="9.42578125" style="123" customWidth="1"/>
    <col min="11537" max="11538" width="0" style="123" hidden="1" customWidth="1"/>
    <col min="11539" max="11776" width="9.140625" style="123"/>
    <col min="11777" max="11777" width="4.7109375" style="123" customWidth="1"/>
    <col min="11778" max="11778" width="30.7109375" style="123" customWidth="1"/>
    <col min="11779" max="11779" width="27.140625" style="123" customWidth="1"/>
    <col min="11780" max="11780" width="11.5703125" style="123" customWidth="1"/>
    <col min="11781" max="11783" width="9" style="123" customWidth="1"/>
    <col min="11784" max="11784" width="15.42578125" style="123" bestFit="1" customWidth="1"/>
    <col min="11785" max="11785" width="9" style="123" customWidth="1"/>
    <col min="11786" max="11786" width="13.85546875" style="123" customWidth="1"/>
    <col min="11787" max="11787" width="10.85546875" style="123" bestFit="1" customWidth="1"/>
    <col min="11788" max="11788" width="11.85546875" style="123" bestFit="1" customWidth="1"/>
    <col min="11789" max="11789" width="9" style="123" customWidth="1"/>
    <col min="11790" max="11791" width="9.140625" style="123" customWidth="1"/>
    <col min="11792" max="11792" width="9.42578125" style="123" customWidth="1"/>
    <col min="11793" max="11794" width="0" style="123" hidden="1" customWidth="1"/>
    <col min="11795" max="12032" width="9.140625" style="123"/>
    <col min="12033" max="12033" width="4.7109375" style="123" customWidth="1"/>
    <col min="12034" max="12034" width="30.7109375" style="123" customWidth="1"/>
    <col min="12035" max="12035" width="27.140625" style="123" customWidth="1"/>
    <col min="12036" max="12036" width="11.5703125" style="123" customWidth="1"/>
    <col min="12037" max="12039" width="9" style="123" customWidth="1"/>
    <col min="12040" max="12040" width="15.42578125" style="123" bestFit="1" customWidth="1"/>
    <col min="12041" max="12041" width="9" style="123" customWidth="1"/>
    <col min="12042" max="12042" width="13.85546875" style="123" customWidth="1"/>
    <col min="12043" max="12043" width="10.85546875" style="123" bestFit="1" customWidth="1"/>
    <col min="12044" max="12044" width="11.85546875" style="123" bestFit="1" customWidth="1"/>
    <col min="12045" max="12045" width="9" style="123" customWidth="1"/>
    <col min="12046" max="12047" width="9.140625" style="123" customWidth="1"/>
    <col min="12048" max="12048" width="9.42578125" style="123" customWidth="1"/>
    <col min="12049" max="12050" width="0" style="123" hidden="1" customWidth="1"/>
    <col min="12051" max="12288" width="9.140625" style="123"/>
    <col min="12289" max="12289" width="4.7109375" style="123" customWidth="1"/>
    <col min="12290" max="12290" width="30.7109375" style="123" customWidth="1"/>
    <col min="12291" max="12291" width="27.140625" style="123" customWidth="1"/>
    <col min="12292" max="12292" width="11.5703125" style="123" customWidth="1"/>
    <col min="12293" max="12295" width="9" style="123" customWidth="1"/>
    <col min="12296" max="12296" width="15.42578125" style="123" bestFit="1" customWidth="1"/>
    <col min="12297" max="12297" width="9" style="123" customWidth="1"/>
    <col min="12298" max="12298" width="13.85546875" style="123" customWidth="1"/>
    <col min="12299" max="12299" width="10.85546875" style="123" bestFit="1" customWidth="1"/>
    <col min="12300" max="12300" width="11.85546875" style="123" bestFit="1" customWidth="1"/>
    <col min="12301" max="12301" width="9" style="123" customWidth="1"/>
    <col min="12302" max="12303" width="9.140625" style="123" customWidth="1"/>
    <col min="12304" max="12304" width="9.42578125" style="123" customWidth="1"/>
    <col min="12305" max="12306" width="0" style="123" hidden="1" customWidth="1"/>
    <col min="12307" max="12544" width="9.140625" style="123"/>
    <col min="12545" max="12545" width="4.7109375" style="123" customWidth="1"/>
    <col min="12546" max="12546" width="30.7109375" style="123" customWidth="1"/>
    <col min="12547" max="12547" width="27.140625" style="123" customWidth="1"/>
    <col min="12548" max="12548" width="11.5703125" style="123" customWidth="1"/>
    <col min="12549" max="12551" width="9" style="123" customWidth="1"/>
    <col min="12552" max="12552" width="15.42578125" style="123" bestFit="1" customWidth="1"/>
    <col min="12553" max="12553" width="9" style="123" customWidth="1"/>
    <col min="12554" max="12554" width="13.85546875" style="123" customWidth="1"/>
    <col min="12555" max="12555" width="10.85546875" style="123" bestFit="1" customWidth="1"/>
    <col min="12556" max="12556" width="11.85546875" style="123" bestFit="1" customWidth="1"/>
    <col min="12557" max="12557" width="9" style="123" customWidth="1"/>
    <col min="12558" max="12559" width="9.140625" style="123" customWidth="1"/>
    <col min="12560" max="12560" width="9.42578125" style="123" customWidth="1"/>
    <col min="12561" max="12562" width="0" style="123" hidden="1" customWidth="1"/>
    <col min="12563" max="12800" width="9.140625" style="123"/>
    <col min="12801" max="12801" width="4.7109375" style="123" customWidth="1"/>
    <col min="12802" max="12802" width="30.7109375" style="123" customWidth="1"/>
    <col min="12803" max="12803" width="27.140625" style="123" customWidth="1"/>
    <col min="12804" max="12804" width="11.5703125" style="123" customWidth="1"/>
    <col min="12805" max="12807" width="9" style="123" customWidth="1"/>
    <col min="12808" max="12808" width="15.42578125" style="123" bestFit="1" customWidth="1"/>
    <col min="12809" max="12809" width="9" style="123" customWidth="1"/>
    <col min="12810" max="12810" width="13.85546875" style="123" customWidth="1"/>
    <col min="12811" max="12811" width="10.85546875" style="123" bestFit="1" customWidth="1"/>
    <col min="12812" max="12812" width="11.85546875" style="123" bestFit="1" customWidth="1"/>
    <col min="12813" max="12813" width="9" style="123" customWidth="1"/>
    <col min="12814" max="12815" width="9.140625" style="123" customWidth="1"/>
    <col min="12816" max="12816" width="9.42578125" style="123" customWidth="1"/>
    <col min="12817" max="12818" width="0" style="123" hidden="1" customWidth="1"/>
    <col min="12819" max="13056" width="9.140625" style="123"/>
    <col min="13057" max="13057" width="4.7109375" style="123" customWidth="1"/>
    <col min="13058" max="13058" width="30.7109375" style="123" customWidth="1"/>
    <col min="13059" max="13059" width="27.140625" style="123" customWidth="1"/>
    <col min="13060" max="13060" width="11.5703125" style="123" customWidth="1"/>
    <col min="13061" max="13063" width="9" style="123" customWidth="1"/>
    <col min="13064" max="13064" width="15.42578125" style="123" bestFit="1" customWidth="1"/>
    <col min="13065" max="13065" width="9" style="123" customWidth="1"/>
    <col min="13066" max="13066" width="13.85546875" style="123" customWidth="1"/>
    <col min="13067" max="13067" width="10.85546875" style="123" bestFit="1" customWidth="1"/>
    <col min="13068" max="13068" width="11.85546875" style="123" bestFit="1" customWidth="1"/>
    <col min="13069" max="13069" width="9" style="123" customWidth="1"/>
    <col min="13070" max="13071" width="9.140625" style="123" customWidth="1"/>
    <col min="13072" max="13072" width="9.42578125" style="123" customWidth="1"/>
    <col min="13073" max="13074" width="0" style="123" hidden="1" customWidth="1"/>
    <col min="13075" max="13312" width="9.140625" style="123"/>
    <col min="13313" max="13313" width="4.7109375" style="123" customWidth="1"/>
    <col min="13314" max="13314" width="30.7109375" style="123" customWidth="1"/>
    <col min="13315" max="13315" width="27.140625" style="123" customWidth="1"/>
    <col min="13316" max="13316" width="11.5703125" style="123" customWidth="1"/>
    <col min="13317" max="13319" width="9" style="123" customWidth="1"/>
    <col min="13320" max="13320" width="15.42578125" style="123" bestFit="1" customWidth="1"/>
    <col min="13321" max="13321" width="9" style="123" customWidth="1"/>
    <col min="13322" max="13322" width="13.85546875" style="123" customWidth="1"/>
    <col min="13323" max="13323" width="10.85546875" style="123" bestFit="1" customWidth="1"/>
    <col min="13324" max="13324" width="11.85546875" style="123" bestFit="1" customWidth="1"/>
    <col min="13325" max="13325" width="9" style="123" customWidth="1"/>
    <col min="13326" max="13327" width="9.140625" style="123" customWidth="1"/>
    <col min="13328" max="13328" width="9.42578125" style="123" customWidth="1"/>
    <col min="13329" max="13330" width="0" style="123" hidden="1" customWidth="1"/>
    <col min="13331" max="13568" width="9.140625" style="123"/>
    <col min="13569" max="13569" width="4.7109375" style="123" customWidth="1"/>
    <col min="13570" max="13570" width="30.7109375" style="123" customWidth="1"/>
    <col min="13571" max="13571" width="27.140625" style="123" customWidth="1"/>
    <col min="13572" max="13572" width="11.5703125" style="123" customWidth="1"/>
    <col min="13573" max="13575" width="9" style="123" customWidth="1"/>
    <col min="13576" max="13576" width="15.42578125" style="123" bestFit="1" customWidth="1"/>
    <col min="13577" max="13577" width="9" style="123" customWidth="1"/>
    <col min="13578" max="13578" width="13.85546875" style="123" customWidth="1"/>
    <col min="13579" max="13579" width="10.85546875" style="123" bestFit="1" customWidth="1"/>
    <col min="13580" max="13580" width="11.85546875" style="123" bestFit="1" customWidth="1"/>
    <col min="13581" max="13581" width="9" style="123" customWidth="1"/>
    <col min="13582" max="13583" width="9.140625" style="123" customWidth="1"/>
    <col min="13584" max="13584" width="9.42578125" style="123" customWidth="1"/>
    <col min="13585" max="13586" width="0" style="123" hidden="1" customWidth="1"/>
    <col min="13587" max="13824" width="9.140625" style="123"/>
    <col min="13825" max="13825" width="4.7109375" style="123" customWidth="1"/>
    <col min="13826" max="13826" width="30.7109375" style="123" customWidth="1"/>
    <col min="13827" max="13827" width="27.140625" style="123" customWidth="1"/>
    <col min="13828" max="13828" width="11.5703125" style="123" customWidth="1"/>
    <col min="13829" max="13831" width="9" style="123" customWidth="1"/>
    <col min="13832" max="13832" width="15.42578125" style="123" bestFit="1" customWidth="1"/>
    <col min="13833" max="13833" width="9" style="123" customWidth="1"/>
    <col min="13834" max="13834" width="13.85546875" style="123" customWidth="1"/>
    <col min="13835" max="13835" width="10.85546875" style="123" bestFit="1" customWidth="1"/>
    <col min="13836" max="13836" width="11.85546875" style="123" bestFit="1" customWidth="1"/>
    <col min="13837" max="13837" width="9" style="123" customWidth="1"/>
    <col min="13838" max="13839" width="9.140625" style="123" customWidth="1"/>
    <col min="13840" max="13840" width="9.42578125" style="123" customWidth="1"/>
    <col min="13841" max="13842" width="0" style="123" hidden="1" customWidth="1"/>
    <col min="13843" max="14080" width="9.140625" style="123"/>
    <col min="14081" max="14081" width="4.7109375" style="123" customWidth="1"/>
    <col min="14082" max="14082" width="30.7109375" style="123" customWidth="1"/>
    <col min="14083" max="14083" width="27.140625" style="123" customWidth="1"/>
    <col min="14084" max="14084" width="11.5703125" style="123" customWidth="1"/>
    <col min="14085" max="14087" width="9" style="123" customWidth="1"/>
    <col min="14088" max="14088" width="15.42578125" style="123" bestFit="1" customWidth="1"/>
    <col min="14089" max="14089" width="9" style="123" customWidth="1"/>
    <col min="14090" max="14090" width="13.85546875" style="123" customWidth="1"/>
    <col min="14091" max="14091" width="10.85546875" style="123" bestFit="1" customWidth="1"/>
    <col min="14092" max="14092" width="11.85546875" style="123" bestFit="1" customWidth="1"/>
    <col min="14093" max="14093" width="9" style="123" customWidth="1"/>
    <col min="14094" max="14095" width="9.140625" style="123" customWidth="1"/>
    <col min="14096" max="14096" width="9.42578125" style="123" customWidth="1"/>
    <col min="14097" max="14098" width="0" style="123" hidden="1" customWidth="1"/>
    <col min="14099" max="14336" width="9.140625" style="123"/>
    <col min="14337" max="14337" width="4.7109375" style="123" customWidth="1"/>
    <col min="14338" max="14338" width="30.7109375" style="123" customWidth="1"/>
    <col min="14339" max="14339" width="27.140625" style="123" customWidth="1"/>
    <col min="14340" max="14340" width="11.5703125" style="123" customWidth="1"/>
    <col min="14341" max="14343" width="9" style="123" customWidth="1"/>
    <col min="14344" max="14344" width="15.42578125" style="123" bestFit="1" customWidth="1"/>
    <col min="14345" max="14345" width="9" style="123" customWidth="1"/>
    <col min="14346" max="14346" width="13.85546875" style="123" customWidth="1"/>
    <col min="14347" max="14347" width="10.85546875" style="123" bestFit="1" customWidth="1"/>
    <col min="14348" max="14348" width="11.85546875" style="123" bestFit="1" customWidth="1"/>
    <col min="14349" max="14349" width="9" style="123" customWidth="1"/>
    <col min="14350" max="14351" width="9.140625" style="123" customWidth="1"/>
    <col min="14352" max="14352" width="9.42578125" style="123" customWidth="1"/>
    <col min="14353" max="14354" width="0" style="123" hidden="1" customWidth="1"/>
    <col min="14355" max="14592" width="9.140625" style="123"/>
    <col min="14593" max="14593" width="4.7109375" style="123" customWidth="1"/>
    <col min="14594" max="14594" width="30.7109375" style="123" customWidth="1"/>
    <col min="14595" max="14595" width="27.140625" style="123" customWidth="1"/>
    <col min="14596" max="14596" width="11.5703125" style="123" customWidth="1"/>
    <col min="14597" max="14599" width="9" style="123" customWidth="1"/>
    <col min="14600" max="14600" width="15.42578125" style="123" bestFit="1" customWidth="1"/>
    <col min="14601" max="14601" width="9" style="123" customWidth="1"/>
    <col min="14602" max="14602" width="13.85546875" style="123" customWidth="1"/>
    <col min="14603" max="14603" width="10.85546875" style="123" bestFit="1" customWidth="1"/>
    <col min="14604" max="14604" width="11.85546875" style="123" bestFit="1" customWidth="1"/>
    <col min="14605" max="14605" width="9" style="123" customWidth="1"/>
    <col min="14606" max="14607" width="9.140625" style="123" customWidth="1"/>
    <col min="14608" max="14608" width="9.42578125" style="123" customWidth="1"/>
    <col min="14609" max="14610" width="0" style="123" hidden="1" customWidth="1"/>
    <col min="14611" max="14848" width="9.140625" style="123"/>
    <col min="14849" max="14849" width="4.7109375" style="123" customWidth="1"/>
    <col min="14850" max="14850" width="30.7109375" style="123" customWidth="1"/>
    <col min="14851" max="14851" width="27.140625" style="123" customWidth="1"/>
    <col min="14852" max="14852" width="11.5703125" style="123" customWidth="1"/>
    <col min="14853" max="14855" width="9" style="123" customWidth="1"/>
    <col min="14856" max="14856" width="15.42578125" style="123" bestFit="1" customWidth="1"/>
    <col min="14857" max="14857" width="9" style="123" customWidth="1"/>
    <col min="14858" max="14858" width="13.85546875" style="123" customWidth="1"/>
    <col min="14859" max="14859" width="10.85546875" style="123" bestFit="1" customWidth="1"/>
    <col min="14860" max="14860" width="11.85546875" style="123" bestFit="1" customWidth="1"/>
    <col min="14861" max="14861" width="9" style="123" customWidth="1"/>
    <col min="14862" max="14863" width="9.140625" style="123" customWidth="1"/>
    <col min="14864" max="14864" width="9.42578125" style="123" customWidth="1"/>
    <col min="14865" max="14866" width="0" style="123" hidden="1" customWidth="1"/>
    <col min="14867" max="15104" width="9.140625" style="123"/>
    <col min="15105" max="15105" width="4.7109375" style="123" customWidth="1"/>
    <col min="15106" max="15106" width="30.7109375" style="123" customWidth="1"/>
    <col min="15107" max="15107" width="27.140625" style="123" customWidth="1"/>
    <col min="15108" max="15108" width="11.5703125" style="123" customWidth="1"/>
    <col min="15109" max="15111" width="9" style="123" customWidth="1"/>
    <col min="15112" max="15112" width="15.42578125" style="123" bestFit="1" customWidth="1"/>
    <col min="15113" max="15113" width="9" style="123" customWidth="1"/>
    <col min="15114" max="15114" width="13.85546875" style="123" customWidth="1"/>
    <col min="15115" max="15115" width="10.85546875" style="123" bestFit="1" customWidth="1"/>
    <col min="15116" max="15116" width="11.85546875" style="123" bestFit="1" customWidth="1"/>
    <col min="15117" max="15117" width="9" style="123" customWidth="1"/>
    <col min="15118" max="15119" width="9.140625" style="123" customWidth="1"/>
    <col min="15120" max="15120" width="9.42578125" style="123" customWidth="1"/>
    <col min="15121" max="15122" width="0" style="123" hidden="1" customWidth="1"/>
    <col min="15123" max="15360" width="9.140625" style="123"/>
    <col min="15361" max="15361" width="4.7109375" style="123" customWidth="1"/>
    <col min="15362" max="15362" width="30.7109375" style="123" customWidth="1"/>
    <col min="15363" max="15363" width="27.140625" style="123" customWidth="1"/>
    <col min="15364" max="15364" width="11.5703125" style="123" customWidth="1"/>
    <col min="15365" max="15367" width="9" style="123" customWidth="1"/>
    <col min="15368" max="15368" width="15.42578125" style="123" bestFit="1" customWidth="1"/>
    <col min="15369" max="15369" width="9" style="123" customWidth="1"/>
    <col min="15370" max="15370" width="13.85546875" style="123" customWidth="1"/>
    <col min="15371" max="15371" width="10.85546875" style="123" bestFit="1" customWidth="1"/>
    <col min="15372" max="15372" width="11.85546875" style="123" bestFit="1" customWidth="1"/>
    <col min="15373" max="15373" width="9" style="123" customWidth="1"/>
    <col min="15374" max="15375" width="9.140625" style="123" customWidth="1"/>
    <col min="15376" max="15376" width="9.42578125" style="123" customWidth="1"/>
    <col min="15377" max="15378" width="0" style="123" hidden="1" customWidth="1"/>
    <col min="15379" max="15616" width="9.140625" style="123"/>
    <col min="15617" max="15617" width="4.7109375" style="123" customWidth="1"/>
    <col min="15618" max="15618" width="30.7109375" style="123" customWidth="1"/>
    <col min="15619" max="15619" width="27.140625" style="123" customWidth="1"/>
    <col min="15620" max="15620" width="11.5703125" style="123" customWidth="1"/>
    <col min="15621" max="15623" width="9" style="123" customWidth="1"/>
    <col min="15624" max="15624" width="15.42578125" style="123" bestFit="1" customWidth="1"/>
    <col min="15625" max="15625" width="9" style="123" customWidth="1"/>
    <col min="15626" max="15626" width="13.85546875" style="123" customWidth="1"/>
    <col min="15627" max="15627" width="10.85546875" style="123" bestFit="1" customWidth="1"/>
    <col min="15628" max="15628" width="11.85546875" style="123" bestFit="1" customWidth="1"/>
    <col min="15629" max="15629" width="9" style="123" customWidth="1"/>
    <col min="15630" max="15631" width="9.140625" style="123" customWidth="1"/>
    <col min="15632" max="15632" width="9.42578125" style="123" customWidth="1"/>
    <col min="15633" max="15634" width="0" style="123" hidden="1" customWidth="1"/>
    <col min="15635" max="15872" width="9.140625" style="123"/>
    <col min="15873" max="15873" width="4.7109375" style="123" customWidth="1"/>
    <col min="15874" max="15874" width="30.7109375" style="123" customWidth="1"/>
    <col min="15875" max="15875" width="27.140625" style="123" customWidth="1"/>
    <col min="15876" max="15876" width="11.5703125" style="123" customWidth="1"/>
    <col min="15877" max="15879" width="9" style="123" customWidth="1"/>
    <col min="15880" max="15880" width="15.42578125" style="123" bestFit="1" customWidth="1"/>
    <col min="15881" max="15881" width="9" style="123" customWidth="1"/>
    <col min="15882" max="15882" width="13.85546875" style="123" customWidth="1"/>
    <col min="15883" max="15883" width="10.85546875" style="123" bestFit="1" customWidth="1"/>
    <col min="15884" max="15884" width="11.85546875" style="123" bestFit="1" customWidth="1"/>
    <col min="15885" max="15885" width="9" style="123" customWidth="1"/>
    <col min="15886" max="15887" width="9.140625" style="123" customWidth="1"/>
    <col min="15888" max="15888" width="9.42578125" style="123" customWidth="1"/>
    <col min="15889" max="15890" width="0" style="123" hidden="1" customWidth="1"/>
    <col min="15891" max="16128" width="9.140625" style="123"/>
    <col min="16129" max="16129" width="4.7109375" style="123" customWidth="1"/>
    <col min="16130" max="16130" width="30.7109375" style="123" customWidth="1"/>
    <col min="16131" max="16131" width="27.140625" style="123" customWidth="1"/>
    <col min="16132" max="16132" width="11.5703125" style="123" customWidth="1"/>
    <col min="16133" max="16135" width="9" style="123" customWidth="1"/>
    <col min="16136" max="16136" width="15.42578125" style="123" bestFit="1" customWidth="1"/>
    <col min="16137" max="16137" width="9" style="123" customWidth="1"/>
    <col min="16138" max="16138" width="13.85546875" style="123" customWidth="1"/>
    <col min="16139" max="16139" width="10.85546875" style="123" bestFit="1" customWidth="1"/>
    <col min="16140" max="16140" width="11.85546875" style="123" bestFit="1" customWidth="1"/>
    <col min="16141" max="16141" width="9" style="123" customWidth="1"/>
    <col min="16142" max="16143" width="9.140625" style="123" customWidth="1"/>
    <col min="16144" max="16144" width="9.42578125" style="123" customWidth="1"/>
    <col min="16145" max="16146" width="0" style="123" hidden="1" customWidth="1"/>
    <col min="16147" max="16384" width="9.140625" style="123"/>
  </cols>
  <sheetData>
    <row r="1" spans="1:18" ht="98.25" customHeight="1" x14ac:dyDescent="0.2">
      <c r="A1" s="377"/>
      <c r="B1" s="378"/>
      <c r="C1" s="378"/>
      <c r="D1" s="378"/>
      <c r="E1" s="378"/>
    </row>
    <row r="2" spans="1:18" ht="15" customHeight="1" x14ac:dyDescent="0.2">
      <c r="A2" s="124"/>
      <c r="B2" s="122"/>
      <c r="C2" s="122"/>
      <c r="D2" s="122"/>
      <c r="E2" s="122"/>
    </row>
    <row r="3" spans="1:18" ht="18" x14ac:dyDescent="0.25">
      <c r="A3" s="354" t="s">
        <v>40</v>
      </c>
      <c r="B3" s="354"/>
      <c r="C3" s="354"/>
      <c r="D3" s="354"/>
      <c r="E3" s="354"/>
    </row>
    <row r="4" spans="1:18" ht="12" customHeight="1" x14ac:dyDescent="0.25">
      <c r="A4" s="354"/>
      <c r="B4" s="354"/>
      <c r="C4" s="354"/>
      <c r="D4" s="354"/>
      <c r="E4" s="354"/>
    </row>
    <row r="5" spans="1:18" ht="15" customHeight="1" x14ac:dyDescent="0.2">
      <c r="A5" s="379" t="s">
        <v>41</v>
      </c>
      <c r="B5" s="379"/>
      <c r="C5" s="379"/>
      <c r="D5" s="379"/>
      <c r="E5" s="379"/>
    </row>
    <row r="6" spans="1:18" ht="15" customHeight="1" x14ac:dyDescent="0.2">
      <c r="A6" s="125"/>
      <c r="B6" s="125"/>
      <c r="C6" s="125"/>
      <c r="D6" s="125"/>
      <c r="E6" s="125"/>
    </row>
    <row r="7" spans="1:18" ht="23.25" customHeight="1" x14ac:dyDescent="0.2">
      <c r="A7" s="126"/>
      <c r="B7" s="356" t="s">
        <v>42</v>
      </c>
      <c r="C7" s="356"/>
      <c r="D7" s="356"/>
      <c r="E7" s="127"/>
    </row>
    <row r="8" spans="1:18" ht="15" customHeight="1" thickBot="1" x14ac:dyDescent="0.25">
      <c r="A8" s="128"/>
      <c r="B8" s="128"/>
      <c r="C8" s="128"/>
      <c r="D8" s="128"/>
      <c r="E8" s="128"/>
    </row>
    <row r="9" spans="1:18" ht="15" customHeight="1" thickBot="1" x14ac:dyDescent="0.25">
      <c r="A9" s="124"/>
      <c r="B9" s="129" t="s">
        <v>43</v>
      </c>
      <c r="C9" s="350"/>
      <c r="D9" s="351"/>
      <c r="E9" s="122"/>
    </row>
    <row r="10" spans="1:18" ht="15" customHeight="1" thickBot="1" x14ac:dyDescent="0.25">
      <c r="B10" s="130"/>
    </row>
    <row r="11" spans="1:18" ht="15" customHeight="1" thickBot="1" x14ac:dyDescent="0.25">
      <c r="B11" s="131" t="s">
        <v>44</v>
      </c>
      <c r="C11" s="132"/>
      <c r="D11" s="133"/>
    </row>
    <row r="12" spans="1:18" ht="15" customHeight="1" thickBot="1" x14ac:dyDescent="0.25">
      <c r="B12" s="134" t="s">
        <v>45</v>
      </c>
      <c r="C12" s="352"/>
      <c r="D12" s="353"/>
      <c r="F12" s="135" t="s">
        <v>46</v>
      </c>
      <c r="G12" s="136">
        <f>IF(D23=0,0,VLOOKUP(D23,Q14:R26,2))</f>
        <v>0</v>
      </c>
      <c r="H12" s="137"/>
      <c r="Q12" s="357" t="s">
        <v>47</v>
      </c>
      <c r="R12" s="358"/>
    </row>
    <row r="13" spans="1:18" ht="15" customHeight="1" x14ac:dyDescent="0.2">
      <c r="B13" s="138" t="s">
        <v>48</v>
      </c>
      <c r="C13" s="359"/>
      <c r="D13" s="360"/>
      <c r="Q13" s="139" t="s">
        <v>49</v>
      </c>
      <c r="R13" s="140" t="s">
        <v>50</v>
      </c>
    </row>
    <row r="14" spans="1:18" ht="15" customHeight="1" x14ac:dyDescent="0.2">
      <c r="B14" s="138" t="s">
        <v>51</v>
      </c>
      <c r="C14" s="359"/>
      <c r="D14" s="360"/>
      <c r="Q14" s="141">
        <v>0.18</v>
      </c>
      <c r="R14" s="141">
        <v>67</v>
      </c>
    </row>
    <row r="15" spans="1:18" ht="15" customHeight="1" thickBot="1" x14ac:dyDescent="0.25">
      <c r="B15" s="142" t="s">
        <v>52</v>
      </c>
      <c r="C15" s="361"/>
      <c r="D15" s="362"/>
      <c r="Q15" s="141">
        <v>0.23</v>
      </c>
      <c r="R15" s="141">
        <v>64</v>
      </c>
    </row>
    <row r="16" spans="1:18" ht="15" customHeight="1" thickBot="1" x14ac:dyDescent="0.25">
      <c r="B16" s="143"/>
      <c r="C16" s="144"/>
      <c r="Q16" s="145">
        <v>0.26</v>
      </c>
      <c r="R16" s="141">
        <v>59</v>
      </c>
    </row>
    <row r="17" spans="2:18" ht="15" customHeight="1" thickBot="1" x14ac:dyDescent="0.25">
      <c r="B17" s="146" t="s">
        <v>53</v>
      </c>
      <c r="C17" s="363"/>
      <c r="D17" s="364"/>
      <c r="Q17" s="145">
        <v>0.34</v>
      </c>
      <c r="R17" s="141">
        <v>54</v>
      </c>
    </row>
    <row r="18" spans="2:18" ht="15" customHeight="1" thickBot="1" x14ac:dyDescent="0.25">
      <c r="B18" s="143"/>
      <c r="C18" s="144"/>
      <c r="Q18" s="145">
        <v>0.4</v>
      </c>
      <c r="R18" s="141">
        <v>50</v>
      </c>
    </row>
    <row r="19" spans="2:18" ht="15" customHeight="1" thickBot="1" x14ac:dyDescent="0.25">
      <c r="B19" s="369" t="s">
        <v>54</v>
      </c>
      <c r="C19" s="372"/>
      <c r="D19" s="373"/>
      <c r="G19" s="374" t="s">
        <v>55</v>
      </c>
      <c r="H19" s="376" t="s">
        <v>56</v>
      </c>
      <c r="I19" s="376" t="s">
        <v>57</v>
      </c>
      <c r="J19" s="376" t="s">
        <v>58</v>
      </c>
      <c r="K19" s="365" t="s">
        <v>59</v>
      </c>
      <c r="L19" s="365" t="s">
        <v>60</v>
      </c>
      <c r="Q19" s="145">
        <v>0.47</v>
      </c>
      <c r="R19" s="141">
        <v>45</v>
      </c>
    </row>
    <row r="20" spans="2:18" ht="15" customHeight="1" x14ac:dyDescent="0.25">
      <c r="B20" s="147" t="s">
        <v>61</v>
      </c>
      <c r="C20" s="148" t="s">
        <v>62</v>
      </c>
      <c r="D20" s="384"/>
      <c r="G20" s="375"/>
      <c r="H20" s="366"/>
      <c r="I20" s="366"/>
      <c r="J20" s="366"/>
      <c r="K20" s="366"/>
      <c r="L20" s="366"/>
      <c r="Q20" s="145">
        <v>0.56000000000000005</v>
      </c>
      <c r="R20" s="141">
        <v>42</v>
      </c>
    </row>
    <row r="21" spans="2:18" ht="15" customHeight="1" x14ac:dyDescent="0.25">
      <c r="B21" s="150" t="s">
        <v>63</v>
      </c>
      <c r="C21" s="151" t="s">
        <v>1</v>
      </c>
      <c r="D21" s="385"/>
      <c r="G21" s="375"/>
      <c r="H21" s="366"/>
      <c r="I21" s="366"/>
      <c r="J21" s="366"/>
      <c r="K21" s="366"/>
      <c r="L21" s="366"/>
      <c r="Q21" s="145">
        <v>0.66</v>
      </c>
      <c r="R21" s="141">
        <v>40</v>
      </c>
    </row>
    <row r="22" spans="2:18" ht="15" customHeight="1" x14ac:dyDescent="0.25">
      <c r="B22" s="150" t="s">
        <v>64</v>
      </c>
      <c r="C22" s="151" t="s">
        <v>1</v>
      </c>
      <c r="D22" s="385"/>
      <c r="G22" s="375"/>
      <c r="H22" s="366"/>
      <c r="I22" s="366"/>
      <c r="J22" s="366"/>
      <c r="K22" s="366"/>
      <c r="L22" s="366"/>
      <c r="Q22" s="145">
        <v>0.88</v>
      </c>
      <c r="R22" s="141">
        <v>35</v>
      </c>
    </row>
    <row r="23" spans="2:18" ht="15" customHeight="1" thickBot="1" x14ac:dyDescent="0.3">
      <c r="B23" s="153" t="s">
        <v>65</v>
      </c>
      <c r="C23" s="154" t="s">
        <v>2</v>
      </c>
      <c r="D23" s="386"/>
      <c r="F23" s="155" t="s">
        <v>66</v>
      </c>
      <c r="G23" s="156">
        <f>(G12*D22)/60</f>
        <v>0</v>
      </c>
      <c r="H23" s="157">
        <f>G23*Costi!$F$16</f>
        <v>0</v>
      </c>
      <c r="I23" s="158">
        <f>(G23*5/8)</f>
        <v>0</v>
      </c>
      <c r="J23" s="157">
        <f>I23*Costi!$C$31</f>
        <v>0</v>
      </c>
      <c r="K23" s="159">
        <f>H23+J23</f>
        <v>0</v>
      </c>
      <c r="L23" s="157">
        <f>K23*$D$20/10000</f>
        <v>0</v>
      </c>
      <c r="Q23" s="145">
        <v>1.1499999999999999</v>
      </c>
      <c r="R23" s="141">
        <v>32</v>
      </c>
    </row>
    <row r="24" spans="2:18" ht="15" customHeight="1" thickBot="1" x14ac:dyDescent="0.25">
      <c r="F24" s="160" t="s">
        <v>67</v>
      </c>
      <c r="G24" s="161" t="b">
        <f>IF(D26="X",G23*C26,IF(D27="X",G23*C27,IF(D28="X",G23*C28,IF(D29="X",G23*C29))))</f>
        <v>0</v>
      </c>
      <c r="H24" s="157">
        <f>G24*Costi!$F$16</f>
        <v>0</v>
      </c>
      <c r="I24" s="162" t="b">
        <f>IF(D26="X",0,IF(D27="X",G24*6%,IF(D28="X",G24*11%,IF(D29="X",G24*20%))))</f>
        <v>0</v>
      </c>
      <c r="J24" s="157">
        <f>I24*Costi!$C$31</f>
        <v>0</v>
      </c>
      <c r="K24" s="159">
        <f>H24+J24</f>
        <v>0</v>
      </c>
      <c r="L24" s="157">
        <f t="shared" ref="L24:L29" si="0">K24*$D$20/10000</f>
        <v>0</v>
      </c>
      <c r="Q24" s="145">
        <v>1.44</v>
      </c>
      <c r="R24" s="141">
        <v>30</v>
      </c>
    </row>
    <row r="25" spans="2:18" ht="15" customHeight="1" thickBot="1" x14ac:dyDescent="0.25">
      <c r="B25" s="146" t="s">
        <v>68</v>
      </c>
      <c r="C25" s="163" t="s">
        <v>69</v>
      </c>
      <c r="D25" s="164"/>
      <c r="F25" s="160" t="s">
        <v>70</v>
      </c>
      <c r="G25" s="161" t="b">
        <f>IF(D32="X",G23*C32,IF(D33="X",G23*C33,IF(D34="X",G23*C34,IF(D35="X",G23*C35))))</f>
        <v>0</v>
      </c>
      <c r="H25" s="157">
        <f>G25*Costi!$F$16</f>
        <v>0</v>
      </c>
      <c r="I25" s="162" t="b">
        <f>IF(D31="X",0,IF(D32="X",G25*6%,IF(D33="X",G25*11%,IF(D34="X",G25*20%))))</f>
        <v>0</v>
      </c>
      <c r="J25" s="157">
        <f>I25*Costi!$C$31</f>
        <v>0</v>
      </c>
      <c r="K25" s="159">
        <f>H25+J25</f>
        <v>0</v>
      </c>
      <c r="L25" s="157">
        <f t="shared" si="0"/>
        <v>0</v>
      </c>
      <c r="Q25" s="145">
        <v>1.8</v>
      </c>
      <c r="R25" s="141">
        <v>28</v>
      </c>
    </row>
    <row r="26" spans="2:18" ht="15" customHeight="1" x14ac:dyDescent="0.2">
      <c r="B26" s="165" t="s">
        <v>71</v>
      </c>
      <c r="C26" s="166">
        <v>0.2</v>
      </c>
      <c r="D26" s="167"/>
      <c r="F26" s="128" t="s">
        <v>72</v>
      </c>
      <c r="G26" s="168" t="e">
        <f>(G23+G24+G25+G27+G29+G30+G31+G32+G38+G39)*D37/100</f>
        <v>#DIV/0!</v>
      </c>
      <c r="H26" s="169" t="e">
        <f>G26*Costi!$F$16</f>
        <v>#DIV/0!</v>
      </c>
      <c r="I26" s="170"/>
      <c r="J26" s="171"/>
      <c r="K26" s="159" t="e">
        <f>H26+J26</f>
        <v>#DIV/0!</v>
      </c>
      <c r="L26" s="157" t="e">
        <f t="shared" si="0"/>
        <v>#DIV/0!</v>
      </c>
      <c r="Q26" s="145">
        <v>10</v>
      </c>
      <c r="R26" s="141">
        <v>26</v>
      </c>
    </row>
    <row r="27" spans="2:18" ht="15" customHeight="1" x14ac:dyDescent="0.2">
      <c r="B27" s="172" t="s">
        <v>73</v>
      </c>
      <c r="C27" s="166">
        <v>0.36</v>
      </c>
      <c r="D27" s="173"/>
      <c r="F27" s="160" t="s">
        <v>74</v>
      </c>
      <c r="G27" s="161">
        <f>G23*D39/100</f>
        <v>0</v>
      </c>
      <c r="H27" s="157">
        <f>G27*Costi!$F$16</f>
        <v>0</v>
      </c>
      <c r="I27" s="162" t="b">
        <f>IF(D33="X",0,IF(D34="X",G27*6%,IF(D35="X",G27*11%,IF(D36="X",G27*20%))))</f>
        <v>0</v>
      </c>
      <c r="J27" s="157">
        <f>I27*Costi!$C$31</f>
        <v>0</v>
      </c>
      <c r="K27" s="159">
        <f>H27+J27</f>
        <v>0</v>
      </c>
      <c r="L27" s="157">
        <f t="shared" si="0"/>
        <v>0</v>
      </c>
    </row>
    <row r="28" spans="2:18" ht="15" customHeight="1" thickBot="1" x14ac:dyDescent="0.25">
      <c r="B28" s="172" t="s">
        <v>75</v>
      </c>
      <c r="C28" s="166">
        <v>0.46</v>
      </c>
      <c r="D28" s="173"/>
      <c r="F28" s="128" t="s">
        <v>76</v>
      </c>
      <c r="G28" s="174"/>
      <c r="H28" s="175"/>
      <c r="I28" s="176"/>
      <c r="J28" s="175"/>
      <c r="K28" s="177"/>
      <c r="L28" s="177"/>
    </row>
    <row r="29" spans="2:18" ht="15" customHeight="1" thickBot="1" x14ac:dyDescent="0.25">
      <c r="B29" s="178" t="s">
        <v>77</v>
      </c>
      <c r="C29" s="179">
        <v>0.6</v>
      </c>
      <c r="D29" s="180"/>
      <c r="E29" s="128"/>
      <c r="F29" s="181" t="s">
        <v>78</v>
      </c>
      <c r="G29" s="156">
        <f>D22*D42*R31/60</f>
        <v>0</v>
      </c>
      <c r="H29" s="157">
        <f>G29*Costi!$F$16</f>
        <v>0</v>
      </c>
      <c r="I29" s="162">
        <f>G29*5/8</f>
        <v>0</v>
      </c>
      <c r="J29" s="182">
        <f>I29*Costi!$C$31</f>
        <v>0</v>
      </c>
      <c r="K29" s="159">
        <f>H29+J29</f>
        <v>0</v>
      </c>
      <c r="L29" s="157">
        <f t="shared" si="0"/>
        <v>0</v>
      </c>
      <c r="Q29" s="367" t="s">
        <v>79</v>
      </c>
      <c r="R29" s="368"/>
    </row>
    <row r="30" spans="2:18" ht="15" customHeight="1" thickBot="1" x14ac:dyDescent="0.25">
      <c r="B30" s="183"/>
      <c r="C30" s="183"/>
      <c r="D30" s="184"/>
      <c r="E30" s="128"/>
      <c r="F30" s="181" t="s">
        <v>80</v>
      </c>
      <c r="G30" s="156">
        <f>(D43*Costi!C35)/60</f>
        <v>0</v>
      </c>
      <c r="H30" s="157">
        <f>G30*Costi!$F$16</f>
        <v>0</v>
      </c>
      <c r="I30" s="162">
        <f>G30*5/8</f>
        <v>0</v>
      </c>
      <c r="J30" s="182">
        <f>I30*Costi!$C$31</f>
        <v>0</v>
      </c>
      <c r="K30" s="159">
        <f>H30+J30</f>
        <v>0</v>
      </c>
      <c r="L30" s="157">
        <f>K30</f>
        <v>0</v>
      </c>
      <c r="Q30" s="185" t="s">
        <v>81</v>
      </c>
      <c r="R30" s="186">
        <v>40</v>
      </c>
    </row>
    <row r="31" spans="2:18" ht="15" customHeight="1" thickBot="1" x14ac:dyDescent="0.25">
      <c r="B31" s="146" t="s">
        <v>82</v>
      </c>
      <c r="C31" s="163" t="s">
        <v>69</v>
      </c>
      <c r="D31" s="187"/>
      <c r="E31" s="128"/>
      <c r="F31" s="181" t="s">
        <v>83</v>
      </c>
      <c r="G31" s="156">
        <f>D44*Costi!B39</f>
        <v>0</v>
      </c>
      <c r="H31" s="157">
        <f>G31*Costi!$F$16</f>
        <v>0</v>
      </c>
      <c r="I31" s="162">
        <f>(G31*5/8)/2</f>
        <v>0</v>
      </c>
      <c r="J31" s="182">
        <f>(I31*Costi!$C$31)+Costi!C39*'Preventivo costo intervento'!D44</f>
        <v>0</v>
      </c>
      <c r="K31" s="159">
        <f>H31+J31</f>
        <v>0</v>
      </c>
      <c r="L31" s="157">
        <f>K31</f>
        <v>0</v>
      </c>
      <c r="Q31" s="185" t="s">
        <v>84</v>
      </c>
      <c r="R31" s="186">
        <v>56</v>
      </c>
    </row>
    <row r="32" spans="2:18" ht="15" customHeight="1" thickBot="1" x14ac:dyDescent="0.25">
      <c r="B32" s="165" t="s">
        <v>85</v>
      </c>
      <c r="C32" s="166">
        <v>0</v>
      </c>
      <c r="D32" s="167"/>
      <c r="E32" s="128"/>
      <c r="F32" s="181" t="s">
        <v>86</v>
      </c>
      <c r="G32" s="188">
        <f>D45*Costi!B41</f>
        <v>0</v>
      </c>
      <c r="H32" s="189">
        <f>G32*Costi!$F$16</f>
        <v>0</v>
      </c>
      <c r="I32" s="190"/>
      <c r="J32" s="191"/>
      <c r="K32" s="192">
        <f>H32+J32</f>
        <v>0</v>
      </c>
      <c r="L32" s="157">
        <f>K32</f>
        <v>0</v>
      </c>
      <c r="Q32" s="185" t="s">
        <v>87</v>
      </c>
      <c r="R32" s="193">
        <v>40</v>
      </c>
    </row>
    <row r="33" spans="2:18" ht="15" customHeight="1" thickBot="1" x14ac:dyDescent="0.25">
      <c r="B33" s="165" t="s">
        <v>88</v>
      </c>
      <c r="C33" s="166">
        <v>0.2</v>
      </c>
      <c r="D33" s="173"/>
      <c r="Q33" s="194" t="s">
        <v>89</v>
      </c>
      <c r="R33" s="195">
        <v>1.5</v>
      </c>
    </row>
    <row r="34" spans="2:18" ht="15" customHeight="1" x14ac:dyDescent="0.2">
      <c r="B34" s="165" t="s">
        <v>90</v>
      </c>
      <c r="C34" s="166">
        <v>0.38</v>
      </c>
      <c r="D34" s="173"/>
      <c r="F34" s="122" t="s">
        <v>91</v>
      </c>
      <c r="K34" s="159" t="e">
        <f>SUM(K23:K33)</f>
        <v>#DIV/0!</v>
      </c>
      <c r="L34" s="157" t="e">
        <f>SUM(L23:L32)</f>
        <v>#DIV/0!</v>
      </c>
    </row>
    <row r="35" spans="2:18" ht="15" customHeight="1" thickBot="1" x14ac:dyDescent="0.25">
      <c r="B35" s="196" t="s">
        <v>92</v>
      </c>
      <c r="C35" s="179">
        <v>0.47</v>
      </c>
      <c r="D35" s="180"/>
      <c r="K35" s="197"/>
    </row>
    <row r="36" spans="2:18" ht="15" customHeight="1" thickBot="1" x14ac:dyDescent="0.25">
      <c r="B36" s="183"/>
      <c r="C36" s="183"/>
    </row>
    <row r="37" spans="2:18" ht="15" customHeight="1" thickBot="1" x14ac:dyDescent="0.25">
      <c r="B37" s="369" t="s">
        <v>93</v>
      </c>
      <c r="C37" s="370"/>
      <c r="D37" s="198"/>
      <c r="F37" s="199" t="s">
        <v>94</v>
      </c>
      <c r="G37" s="200" t="s">
        <v>95</v>
      </c>
      <c r="H37" s="200" t="s">
        <v>56</v>
      </c>
      <c r="I37" s="200" t="s">
        <v>96</v>
      </c>
      <c r="J37" s="200" t="s">
        <v>97</v>
      </c>
      <c r="K37" s="200" t="s">
        <v>98</v>
      </c>
      <c r="L37" s="201" t="s">
        <v>99</v>
      </c>
    </row>
    <row r="38" spans="2:18" ht="15" customHeight="1" thickBot="1" x14ac:dyDescent="0.25">
      <c r="B38" s="183"/>
      <c r="C38" s="202"/>
      <c r="F38" s="203" t="s">
        <v>100</v>
      </c>
      <c r="G38" s="204">
        <f>G23*11%</f>
        <v>0</v>
      </c>
      <c r="H38" s="157">
        <f>G38*Costi!$F$16</f>
        <v>0</v>
      </c>
      <c r="I38" s="204">
        <f>G38*5/8</f>
        <v>0</v>
      </c>
      <c r="J38" s="157">
        <f>I38*Costi!$C$31</f>
        <v>0</v>
      </c>
      <c r="K38" s="159">
        <f>H38+J38</f>
        <v>0</v>
      </c>
      <c r="L38" s="157">
        <f>K38*$D$20/10000</f>
        <v>0</v>
      </c>
    </row>
    <row r="39" spans="2:18" ht="15" customHeight="1" thickBot="1" x14ac:dyDescent="0.25">
      <c r="B39" s="369" t="s">
        <v>101</v>
      </c>
      <c r="C39" s="370"/>
      <c r="D39" s="198"/>
      <c r="F39" s="151" t="s">
        <v>102</v>
      </c>
      <c r="G39" s="204" t="e">
        <f>(1*D22/D23)/60</f>
        <v>#DIV/0!</v>
      </c>
      <c r="H39" s="157" t="e">
        <f>G39*Costi!$F$16</f>
        <v>#DIV/0!</v>
      </c>
      <c r="I39" s="204"/>
      <c r="J39" s="157">
        <v>60</v>
      </c>
      <c r="K39" s="159" t="e">
        <f>H39+J39</f>
        <v>#DIV/0!</v>
      </c>
      <c r="L39" s="157" t="e">
        <f>K39*$D$20/10000</f>
        <v>#DIV/0!</v>
      </c>
    </row>
    <row r="40" spans="2:18" ht="15" customHeight="1" thickBot="1" x14ac:dyDescent="0.25">
      <c r="F40" s="205"/>
      <c r="G40" s="206"/>
      <c r="H40" s="207"/>
      <c r="I40" s="206"/>
      <c r="J40" s="207"/>
      <c r="K40" s="208"/>
    </row>
    <row r="41" spans="2:18" ht="15" customHeight="1" thickBot="1" x14ac:dyDescent="0.3">
      <c r="B41" s="146" t="s">
        <v>103</v>
      </c>
      <c r="C41" s="209"/>
      <c r="D41" s="210"/>
      <c r="F41" s="205"/>
      <c r="G41" s="206"/>
      <c r="H41" s="207"/>
      <c r="I41" s="371" t="s">
        <v>104</v>
      </c>
      <c r="J41" s="371"/>
      <c r="K41" s="159" t="e">
        <f>K34+K38+K39</f>
        <v>#DIV/0!</v>
      </c>
      <c r="L41" s="211" t="e">
        <f>L34+L38+L39</f>
        <v>#DIV/0!</v>
      </c>
    </row>
    <row r="42" spans="2:18" ht="15" customHeight="1" x14ac:dyDescent="0.2">
      <c r="B42" s="212" t="s">
        <v>105</v>
      </c>
      <c r="C42" s="213"/>
      <c r="D42" s="214"/>
      <c r="F42" s="205"/>
      <c r="G42" s="206"/>
      <c r="H42" s="207"/>
      <c r="I42" s="206"/>
      <c r="J42" s="207"/>
      <c r="K42" s="208"/>
    </row>
    <row r="43" spans="2:18" ht="15" customHeight="1" x14ac:dyDescent="0.2">
      <c r="B43" s="215" t="s">
        <v>106</v>
      </c>
      <c r="C43" s="216" t="s">
        <v>107</v>
      </c>
      <c r="D43" s="152"/>
      <c r="F43" s="123"/>
      <c r="G43" s="217"/>
      <c r="H43" s="207"/>
    </row>
    <row r="44" spans="2:18" ht="15" customHeight="1" x14ac:dyDescent="0.2">
      <c r="B44" s="218" t="s">
        <v>109</v>
      </c>
      <c r="C44" s="219" t="s">
        <v>110</v>
      </c>
      <c r="D44" s="152"/>
      <c r="F44" s="183"/>
      <c r="G44" s="202"/>
      <c r="H44" s="207"/>
    </row>
    <row r="45" spans="2:18" ht="15" customHeight="1" thickBot="1" x14ac:dyDescent="0.25">
      <c r="B45" s="220" t="s">
        <v>112</v>
      </c>
      <c r="C45" s="221" t="s">
        <v>0</v>
      </c>
      <c r="D45" s="222"/>
      <c r="F45" s="183"/>
      <c r="G45" s="202"/>
      <c r="H45" s="207"/>
    </row>
    <row r="46" spans="2:18" ht="15" customHeight="1" thickBot="1" x14ac:dyDescent="0.25">
      <c r="B46" s="314"/>
      <c r="C46" s="205"/>
      <c r="D46" s="315"/>
      <c r="G46" s="223"/>
      <c r="H46" s="224"/>
    </row>
    <row r="47" spans="2:18" ht="32.25" customHeight="1" x14ac:dyDescent="0.2">
      <c r="B47" s="388" t="s">
        <v>147</v>
      </c>
      <c r="C47" s="387"/>
      <c r="D47" s="389" t="e">
        <f>L41</f>
        <v>#DIV/0!</v>
      </c>
      <c r="G47" s="223"/>
      <c r="H47" s="224"/>
    </row>
    <row r="48" spans="2:18" ht="15" customHeight="1" thickBot="1" x14ac:dyDescent="0.25">
      <c r="B48" s="390"/>
      <c r="C48" s="391"/>
      <c r="D48" s="392"/>
      <c r="F48" s="309"/>
      <c r="G48" s="223"/>
      <c r="H48" s="224"/>
      <c r="K48" s="309"/>
    </row>
    <row r="49" spans="2:11" ht="15" customHeight="1" x14ac:dyDescent="0.2">
      <c r="B49" s="227"/>
      <c r="F49" s="228"/>
      <c r="G49" s="223"/>
      <c r="K49" s="123"/>
    </row>
    <row r="50" spans="2:11" ht="15" customHeight="1" x14ac:dyDescent="0.2">
      <c r="F50" s="228"/>
      <c r="G50" s="223"/>
      <c r="H50" s="225"/>
      <c r="K50" s="123"/>
    </row>
    <row r="51" spans="2:11" ht="15" customHeight="1" x14ac:dyDescent="0.2">
      <c r="B51" s="292"/>
      <c r="C51" s="311"/>
      <c r="D51" s="298"/>
      <c r="F51" s="228"/>
      <c r="G51" s="223"/>
      <c r="K51" s="123"/>
    </row>
    <row r="52" spans="2:11" ht="15" customHeight="1" x14ac:dyDescent="0.2">
      <c r="B52" s="292"/>
      <c r="C52" s="311"/>
      <c r="D52" s="312"/>
      <c r="F52" s="228"/>
      <c r="G52" s="223"/>
      <c r="K52" s="123"/>
    </row>
    <row r="53" spans="2:11" ht="15" customHeight="1" x14ac:dyDescent="0.2">
      <c r="B53" s="292"/>
      <c r="C53" s="311"/>
      <c r="D53" s="298"/>
      <c r="F53" s="228"/>
      <c r="G53" s="223"/>
      <c r="K53" s="123"/>
    </row>
    <row r="54" spans="2:11" ht="15" customHeight="1" x14ac:dyDescent="0.2">
      <c r="B54" s="228"/>
      <c r="C54" s="223"/>
      <c r="D54" s="313"/>
      <c r="F54" s="228"/>
      <c r="G54" s="223"/>
      <c r="K54" s="123"/>
    </row>
    <row r="55" spans="2:11" ht="15" customHeight="1" x14ac:dyDescent="0.2">
      <c r="B55" s="292"/>
      <c r="C55" s="292"/>
      <c r="D55" s="292"/>
      <c r="F55" s="228"/>
      <c r="G55" s="223"/>
      <c r="K55" s="123"/>
    </row>
    <row r="56" spans="2:11" ht="15" customHeight="1" x14ac:dyDescent="0.2">
      <c r="F56" s="228"/>
      <c r="G56" s="223"/>
      <c r="K56" s="123"/>
    </row>
    <row r="57" spans="2:11" ht="15" customHeight="1" x14ac:dyDescent="0.2">
      <c r="F57" s="228"/>
      <c r="G57" s="223"/>
      <c r="K57" s="123"/>
    </row>
    <row r="58" spans="2:11" ht="15" customHeight="1" x14ac:dyDescent="0.2">
      <c r="F58" s="228"/>
      <c r="G58" s="223"/>
      <c r="K58" s="123"/>
    </row>
    <row r="59" spans="2:11" ht="15" customHeight="1" x14ac:dyDescent="0.2">
      <c r="F59" s="228"/>
      <c r="G59" s="223"/>
      <c r="K59" s="123"/>
    </row>
    <row r="60" spans="2:11" ht="15" customHeight="1" x14ac:dyDescent="0.2">
      <c r="F60" s="228"/>
      <c r="G60" s="223"/>
      <c r="K60" s="123"/>
    </row>
    <row r="61" spans="2:11" ht="15" customHeight="1" x14ac:dyDescent="0.2">
      <c r="F61" s="228"/>
      <c r="G61" s="223"/>
      <c r="K61" s="123"/>
    </row>
    <row r="62" spans="2:11" ht="15" customHeight="1" x14ac:dyDescent="0.2">
      <c r="F62" s="228"/>
      <c r="G62" s="223"/>
      <c r="K62" s="123"/>
    </row>
    <row r="63" spans="2:11" ht="15" customHeight="1" x14ac:dyDescent="0.2">
      <c r="F63" s="223"/>
      <c r="G63" s="223"/>
      <c r="K63" s="123"/>
    </row>
    <row r="64" spans="2:11" ht="15" customHeight="1" x14ac:dyDescent="0.2">
      <c r="F64" s="228"/>
      <c r="G64" s="223"/>
      <c r="K64" s="123"/>
    </row>
    <row r="65" spans="6:11" ht="15" customHeight="1" x14ac:dyDescent="0.2">
      <c r="F65" s="228"/>
      <c r="G65" s="223"/>
      <c r="K65" s="123"/>
    </row>
    <row r="66" spans="6:11" ht="15" customHeight="1" x14ac:dyDescent="0.2">
      <c r="F66" s="228"/>
      <c r="G66" s="223"/>
      <c r="K66" s="123"/>
    </row>
    <row r="67" spans="6:11" ht="15" customHeight="1" x14ac:dyDescent="0.2">
      <c r="F67" s="223"/>
      <c r="G67" s="223"/>
      <c r="K67" s="123"/>
    </row>
    <row r="68" spans="6:11" ht="15" customHeight="1" x14ac:dyDescent="0.2">
      <c r="F68" s="223"/>
      <c r="G68" s="223"/>
      <c r="K68" s="123"/>
    </row>
    <row r="69" spans="6:11" ht="15" customHeight="1" x14ac:dyDescent="0.2">
      <c r="F69" s="228"/>
      <c r="G69" s="223"/>
      <c r="K69" s="123"/>
    </row>
    <row r="70" spans="6:11" ht="15" customHeight="1" x14ac:dyDescent="0.2">
      <c r="F70" s="228"/>
      <c r="G70" s="223"/>
      <c r="K70" s="123"/>
    </row>
    <row r="71" spans="6:11" ht="15" customHeight="1" x14ac:dyDescent="0.2">
      <c r="F71" s="228"/>
      <c r="G71" s="223"/>
      <c r="K71" s="123"/>
    </row>
    <row r="72" spans="6:11" ht="15" customHeight="1" x14ac:dyDescent="0.2">
      <c r="F72" s="223"/>
      <c r="G72" s="223"/>
      <c r="K72" s="123"/>
    </row>
    <row r="73" spans="6:11" ht="15" customHeight="1" x14ac:dyDescent="0.2">
      <c r="F73" s="228"/>
      <c r="G73" s="223"/>
      <c r="K73" s="123"/>
    </row>
    <row r="74" spans="6:11" ht="15" customHeight="1" x14ac:dyDescent="0.2">
      <c r="F74" s="228"/>
      <c r="G74" s="223"/>
      <c r="K74" s="123"/>
    </row>
    <row r="75" spans="6:11" ht="15" customHeight="1" x14ac:dyDescent="0.2">
      <c r="F75" s="228"/>
      <c r="G75" s="223"/>
      <c r="K75" s="123"/>
    </row>
    <row r="76" spans="6:11" ht="15" customHeight="1" x14ac:dyDescent="0.2">
      <c r="F76" s="223"/>
      <c r="G76" s="223"/>
      <c r="K76" s="123"/>
    </row>
    <row r="77" spans="6:11" ht="15" customHeight="1" x14ac:dyDescent="0.2">
      <c r="F77" s="223"/>
      <c r="G77" s="223"/>
      <c r="K77" s="123"/>
    </row>
    <row r="78" spans="6:11" ht="15" customHeight="1" x14ac:dyDescent="0.2">
      <c r="F78" s="228"/>
      <c r="G78" s="223"/>
      <c r="K78" s="123"/>
    </row>
    <row r="79" spans="6:11" ht="15" customHeight="1" x14ac:dyDescent="0.2">
      <c r="F79" s="228"/>
      <c r="G79" s="223"/>
      <c r="K79" s="123"/>
    </row>
    <row r="80" spans="6:11" ht="15" customHeight="1" x14ac:dyDescent="0.2">
      <c r="F80" s="228"/>
      <c r="G80" s="223"/>
      <c r="K80" s="123"/>
    </row>
    <row r="81" spans="6:11" ht="15" customHeight="1" x14ac:dyDescent="0.2">
      <c r="F81" s="223"/>
      <c r="G81" s="223"/>
      <c r="K81" s="123"/>
    </row>
    <row r="82" spans="6:11" ht="15" customHeight="1" x14ac:dyDescent="0.2">
      <c r="F82" s="228"/>
      <c r="G82" s="223"/>
      <c r="K82" s="123"/>
    </row>
    <row r="83" spans="6:11" ht="15" customHeight="1" x14ac:dyDescent="0.2">
      <c r="F83" s="228"/>
      <c r="G83" s="223"/>
      <c r="K83" s="123"/>
    </row>
    <row r="84" spans="6:11" ht="15" customHeight="1" x14ac:dyDescent="0.2">
      <c r="F84" s="228"/>
      <c r="G84" s="223"/>
      <c r="K84" s="123"/>
    </row>
    <row r="85" spans="6:11" ht="15" customHeight="1" x14ac:dyDescent="0.2">
      <c r="F85" s="223"/>
      <c r="G85" s="223"/>
      <c r="K85" s="123"/>
    </row>
    <row r="86" spans="6:11" ht="15" customHeight="1" x14ac:dyDescent="0.2">
      <c r="F86" s="223"/>
      <c r="G86" s="223"/>
      <c r="K86" s="123"/>
    </row>
    <row r="87" spans="6:11" ht="15" customHeight="1" x14ac:dyDescent="0.2">
      <c r="F87" s="228"/>
      <c r="G87" s="223"/>
      <c r="K87" s="123"/>
    </row>
    <row r="88" spans="6:11" ht="15" customHeight="1" x14ac:dyDescent="0.2">
      <c r="F88" s="228"/>
      <c r="G88" s="223"/>
      <c r="K88" s="123"/>
    </row>
    <row r="89" spans="6:11" ht="15" customHeight="1" x14ac:dyDescent="0.2">
      <c r="F89" s="223"/>
      <c r="G89" s="223"/>
      <c r="K89" s="123"/>
    </row>
    <row r="90" spans="6:11" ht="15" customHeight="1" x14ac:dyDescent="0.2">
      <c r="F90" s="228"/>
      <c r="G90" s="223"/>
      <c r="K90" s="123"/>
    </row>
    <row r="91" spans="6:11" ht="15" customHeight="1" x14ac:dyDescent="0.2">
      <c r="F91" s="228"/>
      <c r="G91" s="223"/>
      <c r="K91" s="123"/>
    </row>
    <row r="92" spans="6:11" ht="15" customHeight="1" x14ac:dyDescent="0.2">
      <c r="F92" s="228"/>
      <c r="G92" s="223"/>
      <c r="K92" s="123"/>
    </row>
    <row r="93" spans="6:11" ht="15" customHeight="1" x14ac:dyDescent="0.2">
      <c r="F93" s="223"/>
      <c r="G93" s="223"/>
      <c r="K93" s="123"/>
    </row>
    <row r="94" spans="6:11" ht="15" customHeight="1" x14ac:dyDescent="0.2">
      <c r="F94" s="223"/>
      <c r="G94" s="223"/>
      <c r="K94" s="123"/>
    </row>
    <row r="95" spans="6:11" ht="15" customHeight="1" x14ac:dyDescent="0.2">
      <c r="F95" s="228"/>
      <c r="G95" s="223"/>
      <c r="K95" s="123"/>
    </row>
    <row r="96" spans="6:11" ht="15" customHeight="1" x14ac:dyDescent="0.2">
      <c r="F96" s="228"/>
      <c r="G96" s="223"/>
      <c r="K96" s="123"/>
    </row>
    <row r="97" spans="6:11" ht="15" customHeight="1" x14ac:dyDescent="0.2">
      <c r="F97" s="223"/>
      <c r="G97" s="223"/>
      <c r="K97" s="123"/>
    </row>
    <row r="98" spans="6:11" ht="15" customHeight="1" x14ac:dyDescent="0.2">
      <c r="F98" s="228"/>
      <c r="G98" s="223"/>
      <c r="K98" s="123"/>
    </row>
    <row r="99" spans="6:11" ht="15" customHeight="1" x14ac:dyDescent="0.2">
      <c r="F99" s="228"/>
      <c r="G99" s="223"/>
      <c r="K99" s="123"/>
    </row>
    <row r="100" spans="6:11" ht="15" customHeight="1" x14ac:dyDescent="0.2">
      <c r="F100" s="228"/>
      <c r="G100" s="223"/>
      <c r="K100" s="123"/>
    </row>
    <row r="101" spans="6:11" ht="15" customHeight="1" x14ac:dyDescent="0.2">
      <c r="F101" s="223"/>
      <c r="G101" s="223"/>
      <c r="K101" s="123"/>
    </row>
    <row r="102" spans="6:11" ht="15" customHeight="1" x14ac:dyDescent="0.2">
      <c r="F102" s="228"/>
      <c r="G102" s="223"/>
      <c r="K102" s="123"/>
    </row>
    <row r="103" spans="6:11" ht="15" customHeight="1" x14ac:dyDescent="0.2">
      <c r="F103" s="228"/>
      <c r="G103" s="223"/>
      <c r="K103" s="123"/>
    </row>
    <row r="104" spans="6:11" ht="15" customHeight="1" x14ac:dyDescent="0.2">
      <c r="F104" s="228"/>
      <c r="G104" s="223"/>
      <c r="K104" s="123"/>
    </row>
    <row r="105" spans="6:11" ht="15" customHeight="1" x14ac:dyDescent="0.2">
      <c r="F105" s="223"/>
      <c r="G105" s="223"/>
      <c r="K105" s="123"/>
    </row>
    <row r="106" spans="6:11" ht="15" customHeight="1" x14ac:dyDescent="0.2">
      <c r="F106" s="223"/>
      <c r="G106" s="223"/>
      <c r="K106" s="123"/>
    </row>
    <row r="107" spans="6:11" ht="15" customHeight="1" x14ac:dyDescent="0.2">
      <c r="F107" s="228"/>
      <c r="G107" s="223"/>
      <c r="K107" s="123"/>
    </row>
    <row r="108" spans="6:11" ht="15" customHeight="1" x14ac:dyDescent="0.2">
      <c r="F108" s="223"/>
      <c r="G108" s="223"/>
      <c r="K108" s="123"/>
    </row>
    <row r="109" spans="6:11" ht="15" customHeight="1" x14ac:dyDescent="0.2">
      <c r="F109" s="223"/>
      <c r="G109" s="223"/>
      <c r="K109" s="123"/>
    </row>
    <row r="110" spans="6:11" ht="15" customHeight="1" x14ac:dyDescent="0.2">
      <c r="F110" s="228"/>
      <c r="G110" s="223"/>
      <c r="K110" s="123"/>
    </row>
    <row r="111" spans="6:11" ht="15" customHeight="1" x14ac:dyDescent="0.2">
      <c r="F111" s="228"/>
      <c r="G111" s="223"/>
      <c r="K111" s="123"/>
    </row>
    <row r="112" spans="6:11" ht="15" customHeight="1" x14ac:dyDescent="0.2">
      <c r="F112" s="223"/>
      <c r="G112" s="223"/>
      <c r="K112" s="123"/>
    </row>
    <row r="113" spans="6:11" ht="15" customHeight="1" x14ac:dyDescent="0.2">
      <c r="F113" s="228"/>
      <c r="G113" s="223"/>
      <c r="K113" s="123"/>
    </row>
    <row r="114" spans="6:11" ht="15" customHeight="1" x14ac:dyDescent="0.2">
      <c r="F114" s="228"/>
      <c r="G114" s="223"/>
      <c r="K114" s="123"/>
    </row>
    <row r="115" spans="6:11" ht="15" customHeight="1" x14ac:dyDescent="0.2">
      <c r="F115" s="228"/>
      <c r="G115" s="223"/>
      <c r="K115" s="123"/>
    </row>
    <row r="116" spans="6:11" ht="15" customHeight="1" x14ac:dyDescent="0.2">
      <c r="F116" s="223"/>
      <c r="G116" s="223"/>
      <c r="K116" s="123"/>
    </row>
    <row r="117" spans="6:11" ht="15" customHeight="1" x14ac:dyDescent="0.2">
      <c r="F117" s="228"/>
      <c r="G117" s="223"/>
      <c r="K117" s="123"/>
    </row>
    <row r="118" spans="6:11" ht="15" customHeight="1" x14ac:dyDescent="0.2">
      <c r="F118" s="228"/>
      <c r="G118" s="223"/>
      <c r="K118" s="123"/>
    </row>
    <row r="119" spans="6:11" ht="15" customHeight="1" x14ac:dyDescent="0.2">
      <c r="F119" s="228"/>
      <c r="G119" s="223"/>
      <c r="K119" s="123"/>
    </row>
    <row r="120" spans="6:11" ht="15" customHeight="1" x14ac:dyDescent="0.2">
      <c r="F120" s="223"/>
      <c r="G120" s="223"/>
      <c r="K120" s="123"/>
    </row>
    <row r="121" spans="6:11" ht="15" customHeight="1" x14ac:dyDescent="0.2">
      <c r="F121" s="228"/>
      <c r="G121" s="223"/>
      <c r="K121" s="123"/>
    </row>
    <row r="122" spans="6:11" ht="15" customHeight="1" x14ac:dyDescent="0.2">
      <c r="F122" s="223"/>
      <c r="G122" s="223"/>
      <c r="K122" s="123"/>
    </row>
    <row r="123" spans="6:11" ht="15" customHeight="1" x14ac:dyDescent="0.2">
      <c r="F123" s="228"/>
      <c r="G123" s="223"/>
      <c r="K123" s="123"/>
    </row>
    <row r="124" spans="6:11" ht="15" customHeight="1" x14ac:dyDescent="0.2">
      <c r="F124" s="228"/>
      <c r="G124" s="223"/>
      <c r="K124" s="123"/>
    </row>
    <row r="125" spans="6:11" ht="15" customHeight="1" x14ac:dyDescent="0.2">
      <c r="F125" s="228"/>
      <c r="G125" s="223"/>
      <c r="K125" s="123"/>
    </row>
    <row r="126" spans="6:11" ht="15" customHeight="1" x14ac:dyDescent="0.2">
      <c r="F126" s="223"/>
      <c r="G126" s="223"/>
      <c r="K126" s="123"/>
    </row>
    <row r="127" spans="6:11" ht="15" customHeight="1" x14ac:dyDescent="0.2">
      <c r="F127" s="223"/>
      <c r="G127" s="223"/>
      <c r="K127" s="123"/>
    </row>
    <row r="128" spans="6:11" ht="15" customHeight="1" x14ac:dyDescent="0.2">
      <c r="F128" s="228"/>
      <c r="G128" s="223"/>
      <c r="K128" s="123"/>
    </row>
    <row r="129" spans="6:11" ht="15" customHeight="1" x14ac:dyDescent="0.2">
      <c r="F129" s="223"/>
      <c r="G129" s="223"/>
      <c r="K129" s="123"/>
    </row>
    <row r="130" spans="6:11" ht="15" customHeight="1" x14ac:dyDescent="0.2">
      <c r="F130" s="228"/>
      <c r="G130" s="223"/>
      <c r="K130" s="123"/>
    </row>
    <row r="131" spans="6:11" ht="15" customHeight="1" x14ac:dyDescent="0.2">
      <c r="F131" s="228"/>
      <c r="G131" s="223"/>
      <c r="K131" s="123"/>
    </row>
    <row r="132" spans="6:11" ht="15" customHeight="1" x14ac:dyDescent="0.2">
      <c r="F132" s="223"/>
      <c r="G132" s="223"/>
      <c r="K132" s="123"/>
    </row>
    <row r="133" spans="6:11" ht="15" customHeight="1" x14ac:dyDescent="0.2">
      <c r="F133" s="228"/>
      <c r="G133" s="223"/>
      <c r="K133" s="123"/>
    </row>
    <row r="134" spans="6:11" ht="15" customHeight="1" x14ac:dyDescent="0.2">
      <c r="F134" s="228"/>
      <c r="G134" s="223"/>
      <c r="K134" s="123"/>
    </row>
    <row r="135" spans="6:11" ht="15" customHeight="1" x14ac:dyDescent="0.2">
      <c r="F135" s="223"/>
      <c r="G135" s="223"/>
      <c r="K135" s="123"/>
    </row>
    <row r="136" spans="6:11" ht="15" customHeight="1" x14ac:dyDescent="0.2">
      <c r="F136" s="228"/>
      <c r="G136" s="223"/>
      <c r="K136" s="123"/>
    </row>
    <row r="137" spans="6:11" ht="15" customHeight="1" x14ac:dyDescent="0.2">
      <c r="F137" s="228"/>
      <c r="G137" s="223"/>
      <c r="K137" s="123"/>
    </row>
    <row r="138" spans="6:11" ht="15" customHeight="1" x14ac:dyDescent="0.2">
      <c r="F138" s="223"/>
      <c r="G138" s="223"/>
      <c r="K138" s="123"/>
    </row>
    <row r="139" spans="6:11" ht="15" customHeight="1" x14ac:dyDescent="0.2">
      <c r="F139" s="228"/>
      <c r="G139" s="223"/>
      <c r="K139" s="123"/>
    </row>
    <row r="140" spans="6:11" ht="15" customHeight="1" x14ac:dyDescent="0.2">
      <c r="F140" s="228"/>
      <c r="G140" s="223"/>
      <c r="K140" s="123"/>
    </row>
    <row r="141" spans="6:11" ht="15" customHeight="1" x14ac:dyDescent="0.2">
      <c r="F141" s="223"/>
      <c r="G141" s="223"/>
      <c r="K141" s="123"/>
    </row>
    <row r="142" spans="6:11" ht="15" customHeight="1" x14ac:dyDescent="0.2">
      <c r="F142" s="228"/>
      <c r="G142" s="223"/>
      <c r="K142" s="123"/>
    </row>
    <row r="143" spans="6:11" ht="15" customHeight="1" x14ac:dyDescent="0.2">
      <c r="F143" s="228"/>
      <c r="G143" s="223"/>
      <c r="K143" s="123"/>
    </row>
    <row r="144" spans="6:11" ht="15" customHeight="1" x14ac:dyDescent="0.2">
      <c r="F144" s="223"/>
      <c r="G144" s="223"/>
      <c r="K144" s="123"/>
    </row>
    <row r="145" spans="6:11" ht="15" customHeight="1" x14ac:dyDescent="0.2">
      <c r="F145" s="228"/>
      <c r="G145" s="223"/>
      <c r="K145" s="123"/>
    </row>
    <row r="146" spans="6:11" ht="15" customHeight="1" x14ac:dyDescent="0.2">
      <c r="F146" s="228"/>
      <c r="G146" s="223"/>
      <c r="K146" s="123"/>
    </row>
    <row r="147" spans="6:11" ht="15" customHeight="1" x14ac:dyDescent="0.2">
      <c r="F147" s="223"/>
      <c r="G147" s="223"/>
      <c r="K147" s="123"/>
    </row>
    <row r="148" spans="6:11" ht="15" customHeight="1" x14ac:dyDescent="0.2">
      <c r="F148" s="228"/>
      <c r="G148" s="223"/>
      <c r="K148" s="123"/>
    </row>
    <row r="149" spans="6:11" ht="15" customHeight="1" x14ac:dyDescent="0.2">
      <c r="F149" s="228"/>
      <c r="G149" s="223"/>
      <c r="K149" s="123"/>
    </row>
    <row r="150" spans="6:11" ht="15" customHeight="1" x14ac:dyDescent="0.2">
      <c r="F150" s="223"/>
      <c r="G150" s="223"/>
      <c r="K150" s="123"/>
    </row>
    <row r="151" spans="6:11" ht="15" customHeight="1" x14ac:dyDescent="0.2">
      <c r="F151" s="228"/>
      <c r="G151" s="223"/>
      <c r="K151" s="123"/>
    </row>
    <row r="152" spans="6:11" ht="15" customHeight="1" x14ac:dyDescent="0.2">
      <c r="F152" s="228"/>
      <c r="G152" s="223"/>
      <c r="K152" s="123"/>
    </row>
    <row r="153" spans="6:11" ht="15" customHeight="1" x14ac:dyDescent="0.2">
      <c r="F153" s="223"/>
      <c r="G153" s="223"/>
      <c r="K153" s="123"/>
    </row>
    <row r="154" spans="6:11" ht="15" customHeight="1" x14ac:dyDescent="0.2">
      <c r="F154" s="228"/>
      <c r="G154" s="223"/>
      <c r="K154" s="123"/>
    </row>
    <row r="155" spans="6:11" ht="15" customHeight="1" x14ac:dyDescent="0.2">
      <c r="F155" s="228"/>
      <c r="G155" s="223"/>
      <c r="K155" s="123"/>
    </row>
    <row r="156" spans="6:11" ht="15" customHeight="1" x14ac:dyDescent="0.2">
      <c r="F156" s="223"/>
      <c r="G156" s="223"/>
      <c r="K156" s="123"/>
    </row>
    <row r="157" spans="6:11" ht="15" customHeight="1" x14ac:dyDescent="0.2">
      <c r="F157" s="228"/>
      <c r="G157" s="223"/>
      <c r="K157" s="123"/>
    </row>
    <row r="158" spans="6:11" ht="15" customHeight="1" x14ac:dyDescent="0.2">
      <c r="F158" s="228"/>
      <c r="G158" s="223"/>
      <c r="K158" s="123"/>
    </row>
    <row r="159" spans="6:11" ht="15" customHeight="1" x14ac:dyDescent="0.2">
      <c r="F159" s="223"/>
      <c r="G159" s="223"/>
      <c r="K159" s="123"/>
    </row>
    <row r="160" spans="6:11" ht="15" customHeight="1" x14ac:dyDescent="0.2">
      <c r="F160" s="228"/>
      <c r="G160" s="223"/>
      <c r="K160" s="123"/>
    </row>
    <row r="161" spans="6:11" ht="15" customHeight="1" x14ac:dyDescent="0.2">
      <c r="F161" s="228"/>
      <c r="G161" s="223"/>
      <c r="K161" s="123"/>
    </row>
    <row r="162" spans="6:11" ht="15" customHeight="1" x14ac:dyDescent="0.2">
      <c r="F162" s="223"/>
      <c r="G162" s="223"/>
      <c r="K162" s="123"/>
    </row>
    <row r="163" spans="6:11" ht="15" customHeight="1" x14ac:dyDescent="0.2">
      <c r="F163" s="228"/>
      <c r="G163" s="223"/>
      <c r="K163" s="123"/>
    </row>
    <row r="164" spans="6:11" ht="15" customHeight="1" x14ac:dyDescent="0.2">
      <c r="F164" s="228"/>
      <c r="G164" s="223"/>
      <c r="K164" s="123"/>
    </row>
    <row r="165" spans="6:11" ht="15" customHeight="1" x14ac:dyDescent="0.2">
      <c r="F165" s="223"/>
      <c r="G165" s="223"/>
      <c r="K165" s="123"/>
    </row>
    <row r="166" spans="6:11" ht="15" customHeight="1" x14ac:dyDescent="0.2">
      <c r="F166" s="228"/>
      <c r="G166" s="223"/>
      <c r="K166" s="123"/>
    </row>
    <row r="167" spans="6:11" ht="15" customHeight="1" x14ac:dyDescent="0.2">
      <c r="F167" s="228"/>
      <c r="G167" s="223"/>
      <c r="K167" s="123"/>
    </row>
    <row r="168" spans="6:11" ht="15" customHeight="1" x14ac:dyDescent="0.2">
      <c r="F168" s="223"/>
      <c r="G168" s="223"/>
      <c r="K168" s="123"/>
    </row>
    <row r="169" spans="6:11" ht="15" customHeight="1" x14ac:dyDescent="0.2">
      <c r="F169" s="228"/>
      <c r="G169" s="223"/>
      <c r="K169" s="123"/>
    </row>
    <row r="170" spans="6:11" ht="15" customHeight="1" x14ac:dyDescent="0.2">
      <c r="F170" s="228"/>
      <c r="G170" s="223"/>
      <c r="K170" s="123"/>
    </row>
    <row r="171" spans="6:11" ht="15" customHeight="1" x14ac:dyDescent="0.2">
      <c r="F171" s="223"/>
      <c r="G171" s="223"/>
      <c r="K171" s="123"/>
    </row>
    <row r="172" spans="6:11" ht="15" customHeight="1" x14ac:dyDescent="0.2">
      <c r="F172" s="228"/>
      <c r="G172" s="223"/>
      <c r="K172" s="123"/>
    </row>
    <row r="173" spans="6:11" ht="15" customHeight="1" x14ac:dyDescent="0.2">
      <c r="F173" s="228"/>
      <c r="G173" s="223"/>
      <c r="K173" s="123"/>
    </row>
    <row r="174" spans="6:11" ht="15" customHeight="1" x14ac:dyDescent="0.2">
      <c r="F174" s="223"/>
      <c r="G174" s="223"/>
      <c r="K174" s="123"/>
    </row>
    <row r="175" spans="6:11" ht="15" customHeight="1" x14ac:dyDescent="0.2">
      <c r="F175" s="228"/>
      <c r="G175" s="223"/>
      <c r="K175" s="123"/>
    </row>
    <row r="176" spans="6:11" ht="15" customHeight="1" x14ac:dyDescent="0.2">
      <c r="F176" s="228"/>
      <c r="G176" s="223"/>
      <c r="K176" s="123"/>
    </row>
    <row r="177" spans="6:11" ht="15" customHeight="1" x14ac:dyDescent="0.2">
      <c r="F177" s="223"/>
      <c r="G177" s="223"/>
      <c r="K177" s="123"/>
    </row>
    <row r="178" spans="6:11" ht="15" customHeight="1" x14ac:dyDescent="0.2">
      <c r="F178" s="228"/>
      <c r="G178" s="223"/>
      <c r="K178" s="123"/>
    </row>
    <row r="179" spans="6:11" ht="15" customHeight="1" x14ac:dyDescent="0.2">
      <c r="F179" s="228"/>
      <c r="G179" s="223"/>
      <c r="K179" s="123"/>
    </row>
    <row r="180" spans="6:11" ht="15" customHeight="1" x14ac:dyDescent="0.2">
      <c r="F180" s="223"/>
      <c r="G180" s="223"/>
      <c r="K180" s="123"/>
    </row>
    <row r="181" spans="6:11" ht="15" customHeight="1" x14ac:dyDescent="0.2">
      <c r="F181" s="228"/>
      <c r="G181" s="223"/>
      <c r="K181" s="123"/>
    </row>
    <row r="182" spans="6:11" ht="15" customHeight="1" x14ac:dyDescent="0.2">
      <c r="F182" s="228"/>
      <c r="G182" s="223"/>
      <c r="K182" s="123"/>
    </row>
    <row r="183" spans="6:11" ht="15" customHeight="1" x14ac:dyDescent="0.2">
      <c r="F183" s="223"/>
      <c r="G183" s="223"/>
      <c r="K183" s="123"/>
    </row>
    <row r="184" spans="6:11" ht="15" customHeight="1" x14ac:dyDescent="0.2">
      <c r="F184" s="228"/>
      <c r="G184" s="223"/>
      <c r="K184" s="123"/>
    </row>
    <row r="185" spans="6:11" ht="15" customHeight="1" x14ac:dyDescent="0.2">
      <c r="F185" s="228"/>
      <c r="G185" s="223"/>
      <c r="K185" s="123"/>
    </row>
    <row r="186" spans="6:11" ht="15" customHeight="1" x14ac:dyDescent="0.2">
      <c r="F186" s="223"/>
      <c r="G186" s="223"/>
      <c r="K186" s="123"/>
    </row>
    <row r="187" spans="6:11" ht="15" customHeight="1" x14ac:dyDescent="0.2">
      <c r="F187" s="228"/>
      <c r="G187" s="223"/>
      <c r="K187" s="123"/>
    </row>
    <row r="188" spans="6:11" ht="15" customHeight="1" x14ac:dyDescent="0.2">
      <c r="F188" s="228"/>
      <c r="G188" s="223"/>
      <c r="K188" s="123"/>
    </row>
    <row r="189" spans="6:11" ht="15" customHeight="1" x14ac:dyDescent="0.2">
      <c r="F189" s="223"/>
      <c r="G189" s="223"/>
      <c r="K189" s="123"/>
    </row>
    <row r="190" spans="6:11" ht="15" customHeight="1" x14ac:dyDescent="0.2">
      <c r="F190" s="228"/>
      <c r="G190" s="223"/>
      <c r="K190" s="123"/>
    </row>
    <row r="191" spans="6:11" ht="15" customHeight="1" x14ac:dyDescent="0.2">
      <c r="F191" s="228"/>
      <c r="G191" s="223"/>
      <c r="K191" s="123"/>
    </row>
    <row r="192" spans="6:11" ht="15" customHeight="1" x14ac:dyDescent="0.2">
      <c r="F192" s="223"/>
      <c r="G192" s="223"/>
      <c r="K192" s="123"/>
    </row>
    <row r="193" spans="6:11" ht="15" customHeight="1" x14ac:dyDescent="0.2">
      <c r="F193" s="228"/>
      <c r="G193" s="223"/>
      <c r="K193" s="123"/>
    </row>
    <row r="194" spans="6:11" ht="15" customHeight="1" x14ac:dyDescent="0.2">
      <c r="F194" s="228"/>
      <c r="G194" s="223"/>
      <c r="K194" s="123"/>
    </row>
    <row r="195" spans="6:11" ht="15" customHeight="1" x14ac:dyDescent="0.2">
      <c r="F195" s="223"/>
      <c r="G195" s="223"/>
      <c r="K195" s="123"/>
    </row>
    <row r="196" spans="6:11" ht="15" customHeight="1" x14ac:dyDescent="0.2">
      <c r="F196" s="228"/>
      <c r="G196" s="223"/>
      <c r="K196" s="123"/>
    </row>
    <row r="197" spans="6:11" ht="15" customHeight="1" x14ac:dyDescent="0.2">
      <c r="F197" s="228"/>
      <c r="G197" s="223"/>
      <c r="K197" s="123"/>
    </row>
    <row r="198" spans="6:11" ht="15" customHeight="1" x14ac:dyDescent="0.2">
      <c r="F198" s="223"/>
      <c r="G198" s="223"/>
      <c r="K198" s="123"/>
    </row>
    <row r="199" spans="6:11" ht="15" customHeight="1" x14ac:dyDescent="0.2">
      <c r="F199" s="228"/>
      <c r="G199" s="223"/>
      <c r="K199" s="123"/>
    </row>
    <row r="200" spans="6:11" ht="15" customHeight="1" x14ac:dyDescent="0.2">
      <c r="F200" s="228"/>
      <c r="G200" s="223"/>
      <c r="K200" s="123"/>
    </row>
    <row r="201" spans="6:11" ht="15" customHeight="1" x14ac:dyDescent="0.2">
      <c r="F201" s="223"/>
      <c r="G201" s="223"/>
      <c r="K201" s="123"/>
    </row>
    <row r="202" spans="6:11" ht="15" customHeight="1" x14ac:dyDescent="0.2">
      <c r="F202" s="228"/>
      <c r="G202" s="223"/>
      <c r="K202" s="123"/>
    </row>
    <row r="203" spans="6:11" ht="15" customHeight="1" x14ac:dyDescent="0.2">
      <c r="F203" s="228"/>
      <c r="G203" s="223"/>
      <c r="K203" s="123"/>
    </row>
    <row r="204" spans="6:11" ht="15" customHeight="1" x14ac:dyDescent="0.2">
      <c r="F204" s="223"/>
      <c r="G204" s="223"/>
      <c r="K204" s="123"/>
    </row>
    <row r="205" spans="6:11" ht="15" customHeight="1" x14ac:dyDescent="0.2">
      <c r="F205" s="228"/>
      <c r="G205" s="223"/>
      <c r="K205" s="123"/>
    </row>
    <row r="206" spans="6:11" ht="15" customHeight="1" x14ac:dyDescent="0.2">
      <c r="F206" s="228"/>
      <c r="G206" s="223"/>
      <c r="K206" s="123"/>
    </row>
    <row r="207" spans="6:11" ht="15" customHeight="1" x14ac:dyDescent="0.2">
      <c r="F207" s="228"/>
      <c r="G207" s="223"/>
      <c r="K207" s="123"/>
    </row>
    <row r="208" spans="6:11" ht="15" customHeight="1" x14ac:dyDescent="0.2">
      <c r="F208" s="228"/>
      <c r="G208" s="223"/>
      <c r="K208" s="123"/>
    </row>
    <row r="209" spans="6:11" ht="15" customHeight="1" x14ac:dyDescent="0.2">
      <c r="F209" s="223"/>
      <c r="G209" s="223"/>
      <c r="K209" s="123"/>
    </row>
    <row r="210" spans="6:11" ht="15" customHeight="1" x14ac:dyDescent="0.2">
      <c r="F210" s="228"/>
      <c r="G210" s="223"/>
      <c r="K210" s="123"/>
    </row>
    <row r="211" spans="6:11" ht="15" customHeight="1" x14ac:dyDescent="0.2">
      <c r="F211" s="228"/>
      <c r="G211" s="223"/>
      <c r="K211" s="123"/>
    </row>
    <row r="212" spans="6:11" ht="15" customHeight="1" x14ac:dyDescent="0.2">
      <c r="F212" s="228"/>
      <c r="G212" s="223"/>
      <c r="K212" s="123"/>
    </row>
    <row r="213" spans="6:11" ht="15" customHeight="1" x14ac:dyDescent="0.2">
      <c r="F213" s="228"/>
      <c r="G213" s="223"/>
      <c r="K213" s="123"/>
    </row>
    <row r="214" spans="6:11" ht="15" customHeight="1" x14ac:dyDescent="0.2">
      <c r="F214" s="223"/>
      <c r="G214" s="223"/>
      <c r="K214" s="123"/>
    </row>
    <row r="215" spans="6:11" ht="15" customHeight="1" x14ac:dyDescent="0.2">
      <c r="F215" s="228"/>
      <c r="G215" s="223"/>
      <c r="K215" s="123"/>
    </row>
    <row r="216" spans="6:11" ht="15" customHeight="1" x14ac:dyDescent="0.2">
      <c r="F216" s="228"/>
      <c r="G216" s="223"/>
      <c r="K216" s="123"/>
    </row>
    <row r="217" spans="6:11" ht="15" customHeight="1" x14ac:dyDescent="0.2">
      <c r="F217" s="228"/>
      <c r="G217" s="223"/>
      <c r="K217" s="123"/>
    </row>
    <row r="218" spans="6:11" ht="15" customHeight="1" x14ac:dyDescent="0.2">
      <c r="F218" s="228"/>
      <c r="G218" s="223"/>
      <c r="K218" s="123"/>
    </row>
  </sheetData>
  <sheetProtection password="EE33" sheet="1" objects="1" scenarios="1"/>
  <mergeCells count="25">
    <mergeCell ref="B47:C48"/>
    <mergeCell ref="D47:D48"/>
    <mergeCell ref="L19:L22"/>
    <mergeCell ref="Q29:R29"/>
    <mergeCell ref="B37:C37"/>
    <mergeCell ref="B39:C39"/>
    <mergeCell ref="I41:J41"/>
    <mergeCell ref="B19:D19"/>
    <mergeCell ref="G19:G22"/>
    <mergeCell ref="H19:H22"/>
    <mergeCell ref="I19:I22"/>
    <mergeCell ref="J19:J22"/>
    <mergeCell ref="K19:K22"/>
    <mergeCell ref="Q12:R12"/>
    <mergeCell ref="C13:D13"/>
    <mergeCell ref="C14:D14"/>
    <mergeCell ref="C15:D15"/>
    <mergeCell ref="C17:D17"/>
    <mergeCell ref="C9:D9"/>
    <mergeCell ref="C12:D12"/>
    <mergeCell ref="A1:E1"/>
    <mergeCell ref="A3:E3"/>
    <mergeCell ref="A4:E4"/>
    <mergeCell ref="A5:E5"/>
    <mergeCell ref="B7:D7"/>
  </mergeCells>
  <dataValidations count="1">
    <dataValidation type="whole" allowBlank="1" showInputMessage="1" showErrorMessage="1" errorTitle="Errore di inserimento dato" error="Il valore intero da inserire deve essere compreso tra 0 e 10." promptTitle="Opzioni di inserimento" prompt="Il valore intero da inserire deve essere compreso tra 0 e 10." sqref="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4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10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6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2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8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4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90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6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2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8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4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70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6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2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8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2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8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4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80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6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2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8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4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60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6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2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8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4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40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6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formula1>0</formula1>
      <formula2>10</formula2>
    </dataValidation>
  </dataValidations>
  <pageMargins left="1.3779527559055118" right="0.59055118110236227" top="0.59055118110236227" bottom="0.59055118110236227" header="0.51181102362204722" footer="0.51181102362204722"/>
  <pageSetup paperSize="9" scale="3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opLeftCell="A4" workbookViewId="0">
      <selection activeCell="N31" sqref="N31"/>
    </sheetView>
  </sheetViews>
  <sheetFormatPr baseColWidth="10" defaultColWidth="9.140625" defaultRowHeight="15" x14ac:dyDescent="0.25"/>
  <cols>
    <col min="3" max="3" width="12.140625" customWidth="1"/>
    <col min="4" max="4" width="49.28515625" customWidth="1"/>
    <col min="5" max="5" width="11.140625" customWidth="1"/>
    <col min="6" max="6" width="12.7109375" bestFit="1" customWidth="1"/>
    <col min="8" max="8" width="18" customWidth="1"/>
    <col min="9" max="9" width="15.7109375" bestFit="1" customWidth="1"/>
    <col min="10" max="11" width="15" customWidth="1"/>
    <col min="12" max="12" width="14" customWidth="1"/>
    <col min="13" max="13" width="10.5703125" bestFit="1" customWidth="1"/>
    <col min="14" max="14" width="13.140625" bestFit="1" customWidth="1"/>
    <col min="15" max="16" width="12.7109375" bestFit="1" customWidth="1"/>
    <col min="17" max="21" width="14.5703125" customWidth="1"/>
  </cols>
  <sheetData>
    <row r="1" spans="1:21" x14ac:dyDescent="0.25">
      <c r="A1" s="2"/>
      <c r="B1" s="3"/>
      <c r="C1" s="3"/>
      <c r="D1" s="3"/>
      <c r="E1" s="3"/>
      <c r="F1" s="3"/>
      <c r="G1" s="3"/>
      <c r="H1" s="3"/>
      <c r="I1" s="321" t="s">
        <v>9</v>
      </c>
      <c r="J1" s="380" t="s">
        <v>10</v>
      </c>
      <c r="K1" s="380"/>
      <c r="L1" s="32"/>
    </row>
    <row r="2" spans="1:21" ht="45" x14ac:dyDescent="0.25">
      <c r="A2" s="33"/>
      <c r="B2" s="4"/>
      <c r="C2" s="4"/>
      <c r="D2" s="4"/>
      <c r="E2" s="4"/>
      <c r="F2" s="4"/>
      <c r="G2" s="4"/>
      <c r="H2" s="4"/>
      <c r="I2" s="322" t="s">
        <v>37</v>
      </c>
      <c r="J2" s="34" t="s">
        <v>38</v>
      </c>
      <c r="K2" s="34" t="s">
        <v>39</v>
      </c>
      <c r="L2" s="35" t="s">
        <v>33</v>
      </c>
    </row>
    <row r="3" spans="1:21" s="1" customFormat="1" x14ac:dyDescent="0.25">
      <c r="A3" s="36" t="s">
        <v>3</v>
      </c>
      <c r="B3" s="37" t="s">
        <v>4</v>
      </c>
      <c r="C3" s="38"/>
      <c r="D3" s="38"/>
      <c r="E3" s="38"/>
      <c r="F3" s="38"/>
      <c r="G3" s="38"/>
      <c r="H3" s="38"/>
      <c r="I3" s="39"/>
      <c r="J3" s="40"/>
      <c r="K3" s="40"/>
      <c r="L3" s="41"/>
      <c r="P3"/>
      <c r="Q3" s="9"/>
      <c r="R3"/>
      <c r="S3"/>
      <c r="T3"/>
      <c r="U3" s="42"/>
    </row>
    <row r="4" spans="1:21" s="1" customFormat="1" x14ac:dyDescent="0.25">
      <c r="A4" s="43" t="s">
        <v>5</v>
      </c>
      <c r="B4" s="44" t="s">
        <v>6</v>
      </c>
      <c r="C4" s="44"/>
      <c r="D4" s="44"/>
      <c r="E4" s="44"/>
      <c r="F4" s="44"/>
      <c r="G4" s="44"/>
      <c r="H4" s="44"/>
      <c r="I4" s="319"/>
      <c r="J4" s="320"/>
      <c r="K4" s="320">
        <v>0</v>
      </c>
      <c r="L4" s="323">
        <f>SUM(I4:K4)</f>
        <v>0</v>
      </c>
      <c r="P4"/>
      <c r="Q4" s="42"/>
      <c r="R4" s="42"/>
      <c r="S4" s="42"/>
      <c r="T4" s="42"/>
      <c r="U4" s="42"/>
    </row>
    <row r="5" spans="1:21" ht="15.75" thickBot="1" x14ac:dyDescent="0.3">
      <c r="A5" s="43" t="s">
        <v>7</v>
      </c>
      <c r="B5" s="44" t="s">
        <v>8</v>
      </c>
      <c r="C5" s="44"/>
      <c r="D5" s="44"/>
      <c r="E5" s="44"/>
      <c r="F5" s="44"/>
      <c r="G5" s="44"/>
      <c r="H5" s="44"/>
      <c r="I5" s="319"/>
      <c r="J5" s="320"/>
      <c r="K5" s="320">
        <v>0</v>
      </c>
      <c r="L5" s="323">
        <f>SUM(I5:K5)</f>
        <v>0</v>
      </c>
      <c r="P5" s="1"/>
      <c r="Q5" s="1"/>
      <c r="R5" s="1"/>
      <c r="S5" s="1"/>
      <c r="T5" s="1"/>
      <c r="U5" s="42"/>
    </row>
    <row r="6" spans="1:21" s="1" customFormat="1" ht="15" customHeight="1" thickBot="1" x14ac:dyDescent="0.3">
      <c r="A6" s="33"/>
      <c r="B6" s="4"/>
      <c r="C6" s="4"/>
      <c r="D6" s="23" t="s">
        <v>21</v>
      </c>
      <c r="E6" s="7"/>
      <c r="F6" s="24"/>
      <c r="G6" s="7"/>
      <c r="H6" s="7"/>
      <c r="I6" s="48">
        <f>SUM(I4:I5)</f>
        <v>0</v>
      </c>
      <c r="J6" s="48">
        <f>SUM(J4:J5)</f>
        <v>0</v>
      </c>
      <c r="K6" s="48">
        <f>SUM(K4:K5)</f>
        <v>0</v>
      </c>
      <c r="L6" s="49">
        <f>SUM(I6:K6)</f>
        <v>0</v>
      </c>
      <c r="Q6" s="47"/>
      <c r="R6" s="47"/>
      <c r="S6" s="47"/>
      <c r="T6" s="47"/>
      <c r="U6" s="42"/>
    </row>
    <row r="7" spans="1:21" s="118" customFormat="1" x14ac:dyDescent="0.25">
      <c r="A7" s="324"/>
      <c r="B7" s="85"/>
      <c r="C7" s="85"/>
      <c r="D7" s="121"/>
      <c r="E7" s="85"/>
      <c r="F7" s="86"/>
      <c r="G7" s="85"/>
      <c r="H7" s="85"/>
      <c r="I7" s="325"/>
      <c r="J7" s="325"/>
      <c r="K7" s="325"/>
      <c r="L7" s="326"/>
      <c r="Q7" s="327"/>
      <c r="R7" s="327"/>
      <c r="S7" s="327"/>
      <c r="T7" s="327"/>
      <c r="U7" s="120"/>
    </row>
    <row r="8" spans="1:21" s="10" customFormat="1" x14ac:dyDescent="0.25">
      <c r="A8" s="33"/>
      <c r="B8" s="4"/>
      <c r="C8" s="4"/>
      <c r="D8" s="4"/>
      <c r="E8" s="4"/>
      <c r="F8" s="4"/>
      <c r="G8" s="4"/>
      <c r="H8" s="4"/>
      <c r="I8" s="46"/>
      <c r="J8" s="50"/>
      <c r="K8" s="50"/>
      <c r="L8" s="51"/>
      <c r="M8"/>
      <c r="N8" s="9"/>
      <c r="O8"/>
      <c r="P8"/>
      <c r="Q8" s="42"/>
      <c r="R8" s="42"/>
      <c r="S8" s="42"/>
      <c r="T8" s="42"/>
      <c r="U8" s="42"/>
    </row>
    <row r="9" spans="1:21" x14ac:dyDescent="0.25">
      <c r="A9" s="52" t="s">
        <v>13</v>
      </c>
      <c r="B9" s="53" t="s">
        <v>11</v>
      </c>
      <c r="C9" s="54"/>
      <c r="D9" s="54"/>
      <c r="E9" s="54"/>
      <c r="F9" s="54"/>
      <c r="G9" s="54"/>
      <c r="H9" s="54"/>
      <c r="I9" s="46"/>
      <c r="J9" s="45"/>
      <c r="K9" s="45"/>
      <c r="L9" s="55"/>
      <c r="N9" s="42"/>
      <c r="O9" s="42"/>
      <c r="P9" s="1"/>
      <c r="Q9" s="42"/>
      <c r="R9" s="42"/>
      <c r="S9" s="42"/>
      <c r="T9" s="42"/>
      <c r="U9" s="42"/>
    </row>
    <row r="10" spans="1:21" x14ac:dyDescent="0.25">
      <c r="A10" s="8" t="s">
        <v>14</v>
      </c>
      <c r="B10" s="13" t="s">
        <v>12</v>
      </c>
      <c r="C10" s="13"/>
      <c r="D10" s="13"/>
      <c r="E10" s="13"/>
      <c r="F10" s="13"/>
      <c r="G10" s="13"/>
      <c r="H10" s="13"/>
      <c r="I10" s="319"/>
      <c r="J10" s="320">
        <v>0</v>
      </c>
      <c r="K10" s="320">
        <v>0</v>
      </c>
      <c r="L10" s="323">
        <f>SUM(I10:K10)</f>
        <v>0</v>
      </c>
      <c r="N10" s="42"/>
      <c r="O10" s="42"/>
      <c r="Q10" s="42"/>
      <c r="R10" s="42"/>
      <c r="S10" s="42"/>
      <c r="T10" s="42"/>
      <c r="U10" s="42"/>
    </row>
    <row r="11" spans="1:21" x14ac:dyDescent="0.25">
      <c r="A11" s="8" t="s">
        <v>15</v>
      </c>
      <c r="B11" s="13" t="s">
        <v>16</v>
      </c>
      <c r="C11" s="13"/>
      <c r="D11" s="13"/>
      <c r="E11" s="13"/>
      <c r="F11" s="13"/>
      <c r="G11" s="13"/>
      <c r="H11" s="13"/>
      <c r="I11" s="319">
        <v>0</v>
      </c>
      <c r="J11" s="320">
        <v>0</v>
      </c>
      <c r="K11" s="320">
        <v>0</v>
      </c>
      <c r="L11" s="323">
        <f>SUM(I11:K11)</f>
        <v>0</v>
      </c>
      <c r="N11" s="42"/>
      <c r="O11" s="42"/>
      <c r="P11" s="42"/>
    </row>
    <row r="12" spans="1:21" s="1" customFormat="1" x14ac:dyDescent="0.25">
      <c r="A12" s="8" t="s">
        <v>17</v>
      </c>
      <c r="B12" s="13" t="s">
        <v>18</v>
      </c>
      <c r="C12" s="13"/>
      <c r="D12" s="13"/>
      <c r="E12" s="13"/>
      <c r="F12" s="13"/>
      <c r="G12" s="13"/>
      <c r="H12" s="13"/>
      <c r="I12" s="319">
        <v>0</v>
      </c>
      <c r="J12" s="320">
        <v>0</v>
      </c>
      <c r="K12" s="320">
        <v>0</v>
      </c>
      <c r="L12" s="323">
        <f t="shared" ref="L12" si="0">SUM(I12:K12)</f>
        <v>0</v>
      </c>
    </row>
    <row r="13" spans="1:21" ht="15.75" thickBot="1" x14ac:dyDescent="0.3">
      <c r="A13" s="8" t="s">
        <v>19</v>
      </c>
      <c r="B13" s="13" t="s">
        <v>20</v>
      </c>
      <c r="C13" s="13"/>
      <c r="D13" s="13"/>
      <c r="E13" s="13"/>
      <c r="F13" s="13"/>
      <c r="G13" s="13"/>
      <c r="H13" s="13"/>
      <c r="I13" s="319">
        <v>0</v>
      </c>
      <c r="J13" s="320">
        <v>0</v>
      </c>
      <c r="K13" s="320">
        <v>0</v>
      </c>
      <c r="L13" s="323">
        <f>SUM(I13:K13)</f>
        <v>0</v>
      </c>
    </row>
    <row r="14" spans="1:21" s="1" customFormat="1" ht="15.75" thickBot="1" x14ac:dyDescent="0.3">
      <c r="A14" s="33"/>
      <c r="B14" s="4"/>
      <c r="C14" s="4"/>
      <c r="D14" s="25" t="s">
        <v>22</v>
      </c>
      <c r="E14" s="26"/>
      <c r="F14" s="27"/>
      <c r="G14" s="26"/>
      <c r="H14" s="59"/>
      <c r="I14" s="60">
        <f>SUM(I10:I13)</f>
        <v>0</v>
      </c>
      <c r="J14" s="60">
        <f>SUM(J10:J13)</f>
        <v>0</v>
      </c>
      <c r="K14" s="60">
        <f>SUM(K10:K13)</f>
        <v>0</v>
      </c>
      <c r="L14" s="60">
        <f>SUM(L10:L13)</f>
        <v>0</v>
      </c>
    </row>
    <row r="15" spans="1:21" s="1" customFormat="1" x14ac:dyDescent="0.25">
      <c r="A15" s="33"/>
      <c r="B15" s="4"/>
      <c r="C15" s="4"/>
      <c r="D15" s="84"/>
      <c r="E15" s="85"/>
      <c r="F15" s="86"/>
      <c r="G15" s="85"/>
      <c r="H15" s="87"/>
      <c r="I15" s="115"/>
      <c r="J15" s="116"/>
      <c r="K15" s="116"/>
      <c r="L15" s="117"/>
    </row>
    <row r="16" spans="1:21" x14ac:dyDescent="0.25">
      <c r="A16" s="33"/>
      <c r="B16" s="4"/>
      <c r="C16" s="4"/>
      <c r="D16" s="17"/>
      <c r="E16" s="4"/>
      <c r="F16" s="12"/>
      <c r="G16" s="4"/>
      <c r="H16" s="18"/>
      <c r="I16" s="46"/>
      <c r="J16" s="40"/>
      <c r="K16" s="40"/>
      <c r="L16" s="41"/>
    </row>
    <row r="17" spans="1:14" s="1" customFormat="1" x14ac:dyDescent="0.25">
      <c r="A17" s="61" t="s">
        <v>24</v>
      </c>
      <c r="B17" s="62" t="s">
        <v>23</v>
      </c>
      <c r="C17" s="63"/>
      <c r="D17" s="63"/>
      <c r="E17" s="63"/>
      <c r="F17" s="63"/>
      <c r="G17" s="63"/>
      <c r="H17" s="63"/>
      <c r="I17" s="46"/>
      <c r="J17" s="45"/>
      <c r="K17" s="45"/>
      <c r="L17" s="55"/>
    </row>
    <row r="18" spans="1:14" x14ac:dyDescent="0.25">
      <c r="A18" s="8" t="s">
        <v>142</v>
      </c>
      <c r="B18" s="13" t="s">
        <v>30</v>
      </c>
      <c r="C18" s="19"/>
      <c r="D18" s="19"/>
      <c r="E18" s="19"/>
      <c r="F18" s="19"/>
      <c r="G18" s="19"/>
      <c r="H18" s="19"/>
      <c r="I18" s="39"/>
      <c r="J18" s="45"/>
      <c r="K18" s="45"/>
      <c r="L18" s="55"/>
    </row>
    <row r="19" spans="1:14" x14ac:dyDescent="0.25">
      <c r="A19" s="64" t="s">
        <v>143</v>
      </c>
      <c r="B19" s="14" t="s">
        <v>25</v>
      </c>
      <c r="C19" s="14"/>
      <c r="D19" s="14"/>
      <c r="E19" s="20">
        <v>0.1</v>
      </c>
      <c r="F19" s="14"/>
      <c r="G19" s="14"/>
      <c r="H19" s="4"/>
      <c r="I19" s="57">
        <f>I4*10%</f>
        <v>0</v>
      </c>
      <c r="J19" s="56">
        <f>J4*10%</f>
        <v>0</v>
      </c>
      <c r="K19" s="56">
        <f>K4*10%</f>
        <v>0</v>
      </c>
      <c r="L19" s="65">
        <f>SUM(I19:K19)</f>
        <v>0</v>
      </c>
      <c r="N19" s="1"/>
    </row>
    <row r="20" spans="1:14" x14ac:dyDescent="0.25">
      <c r="A20" s="64" t="s">
        <v>144</v>
      </c>
      <c r="B20" s="14" t="s">
        <v>26</v>
      </c>
      <c r="C20" s="14"/>
      <c r="D20" s="14"/>
      <c r="E20" s="20">
        <v>0.06</v>
      </c>
      <c r="F20" s="14"/>
      <c r="G20" s="14"/>
      <c r="H20" s="4"/>
      <c r="I20" s="57">
        <f>I5*6%</f>
        <v>0</v>
      </c>
      <c r="J20" s="56"/>
      <c r="K20" s="56"/>
      <c r="L20" s="65">
        <f>SUM(I20:K20)</f>
        <v>0</v>
      </c>
      <c r="N20" s="1"/>
    </row>
    <row r="21" spans="1:14" x14ac:dyDescent="0.25">
      <c r="A21" s="64" t="s">
        <v>144</v>
      </c>
      <c r="B21" s="14" t="s">
        <v>27</v>
      </c>
      <c r="C21" s="14"/>
      <c r="D21" s="14"/>
      <c r="E21" s="20">
        <v>0.1</v>
      </c>
      <c r="F21" s="14"/>
      <c r="G21" s="14"/>
      <c r="H21" s="15"/>
      <c r="I21" s="57"/>
      <c r="J21" s="58">
        <f>(J5)*10%</f>
        <v>0</v>
      </c>
      <c r="K21" s="58">
        <f>K5*10%</f>
        <v>0</v>
      </c>
      <c r="L21" s="65">
        <f t="shared" ref="L21" si="1">SUM(I21:K21)</f>
        <v>0</v>
      </c>
    </row>
    <row r="22" spans="1:14" s="1" customFormat="1" x14ac:dyDescent="0.25">
      <c r="A22" s="64"/>
      <c r="B22" s="66" t="s">
        <v>28</v>
      </c>
      <c r="C22" s="67"/>
      <c r="D22" s="68"/>
      <c r="E22" s="69"/>
      <c r="F22" s="66"/>
      <c r="G22" s="66"/>
      <c r="H22" s="68"/>
      <c r="I22" s="70">
        <f>SUM(I19:I21)</f>
        <v>0</v>
      </c>
      <c r="J22" s="71">
        <f>SUM(J19:J21)</f>
        <v>0</v>
      </c>
      <c r="K22" s="71">
        <f t="shared" ref="K22" si="2">SUM(K19:K21)</f>
        <v>0</v>
      </c>
      <c r="L22" s="72">
        <f>SUM(L19:L21)</f>
        <v>0</v>
      </c>
    </row>
    <row r="23" spans="1:14" s="1" customFormat="1" x14ac:dyDescent="0.25">
      <c r="A23" s="64"/>
      <c r="B23" s="14"/>
      <c r="C23" s="14"/>
      <c r="D23" s="21"/>
      <c r="E23" s="22"/>
      <c r="F23" s="21"/>
      <c r="G23" s="21"/>
      <c r="H23" s="16"/>
      <c r="I23" s="73"/>
      <c r="J23" s="74"/>
      <c r="K23" s="74"/>
      <c r="L23" s="75"/>
    </row>
    <row r="24" spans="1:14" s="11" customFormat="1" x14ac:dyDescent="0.25">
      <c r="A24" s="8" t="s">
        <v>145</v>
      </c>
      <c r="B24" s="68" t="s">
        <v>29</v>
      </c>
      <c r="C24" s="68"/>
      <c r="D24" s="76"/>
      <c r="E24" s="77">
        <v>0.1</v>
      </c>
      <c r="F24" s="67"/>
      <c r="G24" s="67"/>
      <c r="H24" s="31"/>
      <c r="I24" s="70">
        <f>I14*10%</f>
        <v>0</v>
      </c>
      <c r="J24" s="71">
        <f>J14*10%</f>
        <v>0</v>
      </c>
      <c r="K24" s="71">
        <f>K14*10%</f>
        <v>0</v>
      </c>
      <c r="L24" s="78">
        <f>SUM(I24:K24)</f>
        <v>0</v>
      </c>
    </row>
    <row r="25" spans="1:14" s="11" customFormat="1" ht="15.75" thickBot="1" x14ac:dyDescent="0.3">
      <c r="A25" s="33"/>
      <c r="B25" s="4"/>
      <c r="C25" s="4"/>
      <c r="D25" s="17"/>
      <c r="E25" s="4"/>
      <c r="F25" s="12"/>
      <c r="G25" s="4"/>
      <c r="H25" s="18"/>
      <c r="I25" s="79"/>
      <c r="J25" s="74"/>
      <c r="K25" s="74"/>
      <c r="L25" s="75"/>
    </row>
    <row r="26" spans="1:14" s="11" customFormat="1" ht="15.75" thickBot="1" x14ac:dyDescent="0.3">
      <c r="A26" s="33"/>
      <c r="B26" s="4"/>
      <c r="C26" s="4"/>
      <c r="D26" s="28" t="s">
        <v>31</v>
      </c>
      <c r="E26" s="29"/>
      <c r="F26" s="30"/>
      <c r="G26" s="29"/>
      <c r="H26" s="80"/>
      <c r="I26" s="81">
        <f>I22+I24</f>
        <v>0</v>
      </c>
      <c r="J26" s="82">
        <f t="shared" ref="J26:K26" si="3">J22+J24</f>
        <v>0</v>
      </c>
      <c r="K26" s="82">
        <f t="shared" si="3"/>
        <v>0</v>
      </c>
      <c r="L26" s="83">
        <f>L22+L24</f>
        <v>0</v>
      </c>
    </row>
    <row r="27" spans="1:14" s="11" customFormat="1" x14ac:dyDescent="0.25">
      <c r="A27" s="33"/>
      <c r="B27" s="4"/>
      <c r="C27" s="4"/>
      <c r="D27" s="84"/>
      <c r="E27" s="85"/>
      <c r="F27" s="86"/>
      <c r="G27" s="85"/>
      <c r="H27" s="87"/>
      <c r="I27" s="88"/>
      <c r="J27" s="89"/>
      <c r="K27" s="89"/>
      <c r="L27" s="90"/>
    </row>
    <row r="28" spans="1:14" s="118" customFormat="1" ht="15.75" thickBot="1" x14ac:dyDescent="0.3">
      <c r="A28" s="324"/>
      <c r="B28" s="85"/>
      <c r="C28" s="85"/>
      <c r="D28" s="84"/>
      <c r="E28" s="85"/>
      <c r="F28" s="86"/>
      <c r="G28" s="85"/>
      <c r="H28" s="87"/>
      <c r="I28" s="115"/>
      <c r="J28" s="116"/>
      <c r="K28" s="116"/>
      <c r="L28" s="117"/>
    </row>
    <row r="29" spans="1:14" s="1" customFormat="1" ht="15.75" thickBot="1" x14ac:dyDescent="0.3">
      <c r="A29" s="337" t="s">
        <v>24</v>
      </c>
      <c r="B29" s="338" t="s">
        <v>140</v>
      </c>
      <c r="C29" s="338"/>
      <c r="D29" s="332"/>
      <c r="E29" s="331"/>
      <c r="F29" s="333"/>
      <c r="G29" s="331"/>
      <c r="H29" s="334"/>
      <c r="I29" s="335"/>
      <c r="J29" s="336"/>
      <c r="K29" s="340"/>
      <c r="L29" s="341"/>
    </row>
    <row r="30" spans="1:14" s="1" customFormat="1" ht="15.75" customHeight="1" x14ac:dyDescent="0.25">
      <c r="A30" s="33"/>
      <c r="B30" s="4"/>
      <c r="C30" s="4"/>
      <c r="D30" s="84"/>
      <c r="E30" s="85"/>
      <c r="F30" s="86"/>
      <c r="G30" s="85"/>
      <c r="H30" s="87"/>
      <c r="I30" s="115"/>
      <c r="J30" s="116"/>
      <c r="K30" s="116"/>
      <c r="L30" s="117"/>
    </row>
    <row r="31" spans="1:14" s="1" customFormat="1" ht="15.75" customHeight="1" x14ac:dyDescent="0.25">
      <c r="A31" s="33"/>
      <c r="B31" s="4"/>
      <c r="C31" s="4"/>
      <c r="D31" s="84"/>
      <c r="E31" s="85"/>
      <c r="F31" s="86"/>
      <c r="G31" s="85"/>
      <c r="H31" s="87"/>
      <c r="I31" s="115"/>
      <c r="J31" s="116"/>
      <c r="K31" s="116"/>
      <c r="L31" s="117"/>
    </row>
    <row r="32" spans="1:14" s="11" customFormat="1" x14ac:dyDescent="0.25">
      <c r="A32" s="91"/>
      <c r="B32" s="92" t="s">
        <v>34</v>
      </c>
      <c r="C32" s="93"/>
      <c r="D32" s="93"/>
      <c r="E32" s="94"/>
      <c r="F32" s="95"/>
      <c r="G32" s="95"/>
      <c r="H32" s="95"/>
      <c r="I32" s="96"/>
      <c r="J32" s="74"/>
      <c r="K32" s="74"/>
      <c r="L32" s="75"/>
    </row>
    <row r="33" spans="1:14" s="11" customFormat="1" x14ac:dyDescent="0.25">
      <c r="A33" s="64"/>
      <c r="B33" s="97" t="s">
        <v>35</v>
      </c>
      <c r="C33" s="97"/>
      <c r="D33" s="97"/>
      <c r="E33" s="98">
        <v>0.22</v>
      </c>
      <c r="F33" s="97"/>
      <c r="G33" s="97"/>
      <c r="H33" s="97"/>
      <c r="I33" s="99"/>
      <c r="J33" s="100"/>
      <c r="K33" s="101">
        <f>(K24+K22+K14+K6)*22%</f>
        <v>0</v>
      </c>
      <c r="L33" s="102">
        <f>K33</f>
        <v>0</v>
      </c>
    </row>
    <row r="34" spans="1:14" s="11" customFormat="1" x14ac:dyDescent="0.25">
      <c r="A34" s="64"/>
      <c r="B34" s="103"/>
      <c r="C34" s="14"/>
      <c r="D34" s="14"/>
      <c r="E34" s="104"/>
      <c r="F34" s="14"/>
      <c r="G34" s="14"/>
      <c r="H34" s="14"/>
      <c r="I34" s="96"/>
      <c r="J34" s="45"/>
      <c r="K34" s="56"/>
      <c r="L34" s="105"/>
    </row>
    <row r="35" spans="1:14" x14ac:dyDescent="0.25">
      <c r="A35" s="33"/>
      <c r="B35" s="97" t="s">
        <v>36</v>
      </c>
      <c r="C35" s="106"/>
      <c r="D35" s="106"/>
      <c r="E35" s="107">
        <v>0.22</v>
      </c>
      <c r="F35" s="106"/>
      <c r="G35" s="106"/>
      <c r="H35" s="106"/>
      <c r="I35" s="108">
        <f>(I24+I22+I14+I6)*22%</f>
        <v>0</v>
      </c>
      <c r="J35" s="101">
        <f>(J24+J22+J14+J6)*22%</f>
        <v>0</v>
      </c>
      <c r="K35" s="100"/>
      <c r="L35" s="102">
        <f>SUM(I35:J35)</f>
        <v>0</v>
      </c>
    </row>
    <row r="36" spans="1:14" s="119" customFormat="1" x14ac:dyDescent="0.25">
      <c r="A36" s="324"/>
      <c r="B36" s="103"/>
      <c r="C36" s="85"/>
      <c r="D36" s="85"/>
      <c r="E36" s="328"/>
      <c r="F36" s="85"/>
      <c r="G36" s="85"/>
      <c r="H36" s="85"/>
      <c r="I36" s="115"/>
      <c r="J36" s="116"/>
      <c r="K36" s="329"/>
      <c r="L36" s="330"/>
    </row>
    <row r="37" spans="1:14" ht="15.75" thickBot="1" x14ac:dyDescent="0.3">
      <c r="A37" s="33"/>
      <c r="B37" s="4"/>
      <c r="C37" s="4"/>
      <c r="D37" s="4"/>
      <c r="E37" s="4"/>
      <c r="F37" s="4"/>
      <c r="G37" s="4"/>
      <c r="H37" s="4"/>
      <c r="I37" s="46"/>
      <c r="J37" s="50"/>
      <c r="K37" s="50"/>
      <c r="L37" s="51"/>
    </row>
    <row r="38" spans="1:14" s="10" customFormat="1" ht="19.5" thickBot="1" x14ac:dyDescent="0.35">
      <c r="A38" s="5"/>
      <c r="B38" s="6"/>
      <c r="C38" s="6"/>
      <c r="D38" s="109" t="s">
        <v>32</v>
      </c>
      <c r="E38" s="110"/>
      <c r="F38" s="110"/>
      <c r="G38" s="110"/>
      <c r="H38" s="111"/>
      <c r="I38" s="112">
        <f>I35+I26+I14+I6</f>
        <v>0</v>
      </c>
      <c r="J38" s="113">
        <f>J35+J26+J14+J6</f>
        <v>0</v>
      </c>
      <c r="K38" s="113">
        <f>K26+K14+K6</f>
        <v>0</v>
      </c>
      <c r="L38" s="114">
        <f>SUM(I38:K38)+L29</f>
        <v>0</v>
      </c>
      <c r="N38" s="339"/>
    </row>
    <row r="39" spans="1:14" s="10" customFormat="1" x14ac:dyDescent="0.25">
      <c r="A39"/>
      <c r="B39"/>
      <c r="C39"/>
      <c r="D39"/>
      <c r="E39"/>
      <c r="F39"/>
      <c r="G39"/>
      <c r="H39"/>
      <c r="I39"/>
      <c r="J39" s="11"/>
      <c r="K39" s="11"/>
      <c r="L39" s="11"/>
    </row>
    <row r="40" spans="1:14" s="11" customFormat="1" x14ac:dyDescent="0.25">
      <c r="A40"/>
      <c r="B40"/>
      <c r="C40"/>
      <c r="D40"/>
      <c r="E40"/>
      <c r="F40"/>
      <c r="G40"/>
      <c r="H40"/>
      <c r="I40"/>
      <c r="J40"/>
      <c r="K40"/>
      <c r="L40"/>
    </row>
  </sheetData>
  <sheetProtection password="EE33" sheet="1" objects="1" scenarios="1"/>
  <mergeCells count="1">
    <mergeCell ref="J1:K1"/>
  </mergeCells>
  <pageMargins left="0.7" right="0.7" top="0.75" bottom="0.75" header="0.3" footer="0.3"/>
  <pageSetup orientation="portrait" horizontalDpi="200" verticalDpi="200" copies="0" r:id="rId1"/>
  <ignoredErrors>
    <ignoredError sqref="L12"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4"/>
  <sheetViews>
    <sheetView topLeftCell="G1" workbookViewId="0">
      <selection activeCell="B1" sqref="B1:F1048576"/>
    </sheetView>
  </sheetViews>
  <sheetFormatPr baseColWidth="10" defaultColWidth="9.140625" defaultRowHeight="12.75" x14ac:dyDescent="0.2"/>
  <cols>
    <col min="1" max="1" width="36.85546875" style="123" hidden="1" customWidth="1"/>
    <col min="2" max="2" width="10.28515625" style="123" hidden="1" customWidth="1"/>
    <col min="3" max="3" width="18.28515625" style="123" hidden="1" customWidth="1"/>
    <col min="4" max="4" width="9.28515625" style="123" hidden="1" customWidth="1"/>
    <col min="5" max="5" width="10.28515625" style="123" hidden="1" customWidth="1"/>
    <col min="6" max="6" width="14.140625" style="123" hidden="1" customWidth="1"/>
    <col min="7" max="7" width="9.140625" style="123" customWidth="1"/>
    <col min="8" max="8" width="11.85546875" style="123" customWidth="1"/>
    <col min="9" max="256" width="9.140625" style="123"/>
    <col min="257" max="257" width="36.85546875" style="123" customWidth="1"/>
    <col min="258" max="258" width="10.28515625" style="123" customWidth="1"/>
    <col min="259" max="259" width="18.28515625" style="123" customWidth="1"/>
    <col min="260" max="260" width="9.28515625" style="123" customWidth="1"/>
    <col min="261" max="261" width="10.28515625" style="123" customWidth="1"/>
    <col min="262" max="262" width="14.140625" style="123" customWidth="1"/>
    <col min="263" max="263" width="9.140625" style="123" customWidth="1"/>
    <col min="264" max="264" width="11.85546875" style="123" customWidth="1"/>
    <col min="265" max="512" width="9.140625" style="123"/>
    <col min="513" max="513" width="36.85546875" style="123" customWidth="1"/>
    <col min="514" max="514" width="10.28515625" style="123" customWidth="1"/>
    <col min="515" max="515" width="18.28515625" style="123" customWidth="1"/>
    <col min="516" max="516" width="9.28515625" style="123" customWidth="1"/>
    <col min="517" max="517" width="10.28515625" style="123" customWidth="1"/>
    <col min="518" max="518" width="14.140625" style="123" customWidth="1"/>
    <col min="519" max="519" width="9.140625" style="123" customWidth="1"/>
    <col min="520" max="520" width="11.85546875" style="123" customWidth="1"/>
    <col min="521" max="768" width="9.140625" style="123"/>
    <col min="769" max="769" width="36.85546875" style="123" customWidth="1"/>
    <col min="770" max="770" width="10.28515625" style="123" customWidth="1"/>
    <col min="771" max="771" width="18.28515625" style="123" customWidth="1"/>
    <col min="772" max="772" width="9.28515625" style="123" customWidth="1"/>
    <col min="773" max="773" width="10.28515625" style="123" customWidth="1"/>
    <col min="774" max="774" width="14.140625" style="123" customWidth="1"/>
    <col min="775" max="775" width="9.140625" style="123" customWidth="1"/>
    <col min="776" max="776" width="11.85546875" style="123" customWidth="1"/>
    <col min="777" max="1024" width="9.140625" style="123"/>
    <col min="1025" max="1025" width="36.85546875" style="123" customWidth="1"/>
    <col min="1026" max="1026" width="10.28515625" style="123" customWidth="1"/>
    <col min="1027" max="1027" width="18.28515625" style="123" customWidth="1"/>
    <col min="1028" max="1028" width="9.28515625" style="123" customWidth="1"/>
    <col min="1029" max="1029" width="10.28515625" style="123" customWidth="1"/>
    <col min="1030" max="1030" width="14.140625" style="123" customWidth="1"/>
    <col min="1031" max="1031" width="9.140625" style="123" customWidth="1"/>
    <col min="1032" max="1032" width="11.85546875" style="123" customWidth="1"/>
    <col min="1033" max="1280" width="9.140625" style="123"/>
    <col min="1281" max="1281" width="36.85546875" style="123" customWidth="1"/>
    <col min="1282" max="1282" width="10.28515625" style="123" customWidth="1"/>
    <col min="1283" max="1283" width="18.28515625" style="123" customWidth="1"/>
    <col min="1284" max="1284" width="9.28515625" style="123" customWidth="1"/>
    <col min="1285" max="1285" width="10.28515625" style="123" customWidth="1"/>
    <col min="1286" max="1286" width="14.140625" style="123" customWidth="1"/>
    <col min="1287" max="1287" width="9.140625" style="123" customWidth="1"/>
    <col min="1288" max="1288" width="11.85546875" style="123" customWidth="1"/>
    <col min="1289" max="1536" width="9.140625" style="123"/>
    <col min="1537" max="1537" width="36.85546875" style="123" customWidth="1"/>
    <col min="1538" max="1538" width="10.28515625" style="123" customWidth="1"/>
    <col min="1539" max="1539" width="18.28515625" style="123" customWidth="1"/>
    <col min="1540" max="1540" width="9.28515625" style="123" customWidth="1"/>
    <col min="1541" max="1541" width="10.28515625" style="123" customWidth="1"/>
    <col min="1542" max="1542" width="14.140625" style="123" customWidth="1"/>
    <col min="1543" max="1543" width="9.140625" style="123" customWidth="1"/>
    <col min="1544" max="1544" width="11.85546875" style="123" customWidth="1"/>
    <col min="1545" max="1792" width="9.140625" style="123"/>
    <col min="1793" max="1793" width="36.85546875" style="123" customWidth="1"/>
    <col min="1794" max="1794" width="10.28515625" style="123" customWidth="1"/>
    <col min="1795" max="1795" width="18.28515625" style="123" customWidth="1"/>
    <col min="1796" max="1796" width="9.28515625" style="123" customWidth="1"/>
    <col min="1797" max="1797" width="10.28515625" style="123" customWidth="1"/>
    <col min="1798" max="1798" width="14.140625" style="123" customWidth="1"/>
    <col min="1799" max="1799" width="9.140625" style="123" customWidth="1"/>
    <col min="1800" max="1800" width="11.85546875" style="123" customWidth="1"/>
    <col min="1801" max="2048" width="9.140625" style="123"/>
    <col min="2049" max="2049" width="36.85546875" style="123" customWidth="1"/>
    <col min="2050" max="2050" width="10.28515625" style="123" customWidth="1"/>
    <col min="2051" max="2051" width="18.28515625" style="123" customWidth="1"/>
    <col min="2052" max="2052" width="9.28515625" style="123" customWidth="1"/>
    <col min="2053" max="2053" width="10.28515625" style="123" customWidth="1"/>
    <col min="2054" max="2054" width="14.140625" style="123" customWidth="1"/>
    <col min="2055" max="2055" width="9.140625" style="123" customWidth="1"/>
    <col min="2056" max="2056" width="11.85546875" style="123" customWidth="1"/>
    <col min="2057" max="2304" width="9.140625" style="123"/>
    <col min="2305" max="2305" width="36.85546875" style="123" customWidth="1"/>
    <col min="2306" max="2306" width="10.28515625" style="123" customWidth="1"/>
    <col min="2307" max="2307" width="18.28515625" style="123" customWidth="1"/>
    <col min="2308" max="2308" width="9.28515625" style="123" customWidth="1"/>
    <col min="2309" max="2309" width="10.28515625" style="123" customWidth="1"/>
    <col min="2310" max="2310" width="14.140625" style="123" customWidth="1"/>
    <col min="2311" max="2311" width="9.140625" style="123" customWidth="1"/>
    <col min="2312" max="2312" width="11.85546875" style="123" customWidth="1"/>
    <col min="2313" max="2560" width="9.140625" style="123"/>
    <col min="2561" max="2561" width="36.85546875" style="123" customWidth="1"/>
    <col min="2562" max="2562" width="10.28515625" style="123" customWidth="1"/>
    <col min="2563" max="2563" width="18.28515625" style="123" customWidth="1"/>
    <col min="2564" max="2564" width="9.28515625" style="123" customWidth="1"/>
    <col min="2565" max="2565" width="10.28515625" style="123" customWidth="1"/>
    <col min="2566" max="2566" width="14.140625" style="123" customWidth="1"/>
    <col min="2567" max="2567" width="9.140625" style="123" customWidth="1"/>
    <col min="2568" max="2568" width="11.85546875" style="123" customWidth="1"/>
    <col min="2569" max="2816" width="9.140625" style="123"/>
    <col min="2817" max="2817" width="36.85546875" style="123" customWidth="1"/>
    <col min="2818" max="2818" width="10.28515625" style="123" customWidth="1"/>
    <col min="2819" max="2819" width="18.28515625" style="123" customWidth="1"/>
    <col min="2820" max="2820" width="9.28515625" style="123" customWidth="1"/>
    <col min="2821" max="2821" width="10.28515625" style="123" customWidth="1"/>
    <col min="2822" max="2822" width="14.140625" style="123" customWidth="1"/>
    <col min="2823" max="2823" width="9.140625" style="123" customWidth="1"/>
    <col min="2824" max="2824" width="11.85546875" style="123" customWidth="1"/>
    <col min="2825" max="3072" width="9.140625" style="123"/>
    <col min="3073" max="3073" width="36.85546875" style="123" customWidth="1"/>
    <col min="3074" max="3074" width="10.28515625" style="123" customWidth="1"/>
    <col min="3075" max="3075" width="18.28515625" style="123" customWidth="1"/>
    <col min="3076" max="3076" width="9.28515625" style="123" customWidth="1"/>
    <col min="3077" max="3077" width="10.28515625" style="123" customWidth="1"/>
    <col min="3078" max="3078" width="14.140625" style="123" customWidth="1"/>
    <col min="3079" max="3079" width="9.140625" style="123" customWidth="1"/>
    <col min="3080" max="3080" width="11.85546875" style="123" customWidth="1"/>
    <col min="3081" max="3328" width="9.140625" style="123"/>
    <col min="3329" max="3329" width="36.85546875" style="123" customWidth="1"/>
    <col min="3330" max="3330" width="10.28515625" style="123" customWidth="1"/>
    <col min="3331" max="3331" width="18.28515625" style="123" customWidth="1"/>
    <col min="3332" max="3332" width="9.28515625" style="123" customWidth="1"/>
    <col min="3333" max="3333" width="10.28515625" style="123" customWidth="1"/>
    <col min="3334" max="3334" width="14.140625" style="123" customWidth="1"/>
    <col min="3335" max="3335" width="9.140625" style="123" customWidth="1"/>
    <col min="3336" max="3336" width="11.85546875" style="123" customWidth="1"/>
    <col min="3337" max="3584" width="9.140625" style="123"/>
    <col min="3585" max="3585" width="36.85546875" style="123" customWidth="1"/>
    <col min="3586" max="3586" width="10.28515625" style="123" customWidth="1"/>
    <col min="3587" max="3587" width="18.28515625" style="123" customWidth="1"/>
    <col min="3588" max="3588" width="9.28515625" style="123" customWidth="1"/>
    <col min="3589" max="3589" width="10.28515625" style="123" customWidth="1"/>
    <col min="3590" max="3590" width="14.140625" style="123" customWidth="1"/>
    <col min="3591" max="3591" width="9.140625" style="123" customWidth="1"/>
    <col min="3592" max="3592" width="11.85546875" style="123" customWidth="1"/>
    <col min="3593" max="3840" width="9.140625" style="123"/>
    <col min="3841" max="3841" width="36.85546875" style="123" customWidth="1"/>
    <col min="3842" max="3842" width="10.28515625" style="123" customWidth="1"/>
    <col min="3843" max="3843" width="18.28515625" style="123" customWidth="1"/>
    <col min="3844" max="3844" width="9.28515625" style="123" customWidth="1"/>
    <col min="3845" max="3845" width="10.28515625" style="123" customWidth="1"/>
    <col min="3846" max="3846" width="14.140625" style="123" customWidth="1"/>
    <col min="3847" max="3847" width="9.140625" style="123" customWidth="1"/>
    <col min="3848" max="3848" width="11.85546875" style="123" customWidth="1"/>
    <col min="3849" max="4096" width="9.140625" style="123"/>
    <col min="4097" max="4097" width="36.85546875" style="123" customWidth="1"/>
    <col min="4098" max="4098" width="10.28515625" style="123" customWidth="1"/>
    <col min="4099" max="4099" width="18.28515625" style="123" customWidth="1"/>
    <col min="4100" max="4100" width="9.28515625" style="123" customWidth="1"/>
    <col min="4101" max="4101" width="10.28515625" style="123" customWidth="1"/>
    <col min="4102" max="4102" width="14.140625" style="123" customWidth="1"/>
    <col min="4103" max="4103" width="9.140625" style="123" customWidth="1"/>
    <col min="4104" max="4104" width="11.85546875" style="123" customWidth="1"/>
    <col min="4105" max="4352" width="9.140625" style="123"/>
    <col min="4353" max="4353" width="36.85546875" style="123" customWidth="1"/>
    <col min="4354" max="4354" width="10.28515625" style="123" customWidth="1"/>
    <col min="4355" max="4355" width="18.28515625" style="123" customWidth="1"/>
    <col min="4356" max="4356" width="9.28515625" style="123" customWidth="1"/>
    <col min="4357" max="4357" width="10.28515625" style="123" customWidth="1"/>
    <col min="4358" max="4358" width="14.140625" style="123" customWidth="1"/>
    <col min="4359" max="4359" width="9.140625" style="123" customWidth="1"/>
    <col min="4360" max="4360" width="11.85546875" style="123" customWidth="1"/>
    <col min="4361" max="4608" width="9.140625" style="123"/>
    <col min="4609" max="4609" width="36.85546875" style="123" customWidth="1"/>
    <col min="4610" max="4610" width="10.28515625" style="123" customWidth="1"/>
    <col min="4611" max="4611" width="18.28515625" style="123" customWidth="1"/>
    <col min="4612" max="4612" width="9.28515625" style="123" customWidth="1"/>
    <col min="4613" max="4613" width="10.28515625" style="123" customWidth="1"/>
    <col min="4614" max="4614" width="14.140625" style="123" customWidth="1"/>
    <col min="4615" max="4615" width="9.140625" style="123" customWidth="1"/>
    <col min="4616" max="4616" width="11.85546875" style="123" customWidth="1"/>
    <col min="4617" max="4864" width="9.140625" style="123"/>
    <col min="4865" max="4865" width="36.85546875" style="123" customWidth="1"/>
    <col min="4866" max="4866" width="10.28515625" style="123" customWidth="1"/>
    <col min="4867" max="4867" width="18.28515625" style="123" customWidth="1"/>
    <col min="4868" max="4868" width="9.28515625" style="123" customWidth="1"/>
    <col min="4869" max="4869" width="10.28515625" style="123" customWidth="1"/>
    <col min="4870" max="4870" width="14.140625" style="123" customWidth="1"/>
    <col min="4871" max="4871" width="9.140625" style="123" customWidth="1"/>
    <col min="4872" max="4872" width="11.85546875" style="123" customWidth="1"/>
    <col min="4873" max="5120" width="9.140625" style="123"/>
    <col min="5121" max="5121" width="36.85546875" style="123" customWidth="1"/>
    <col min="5122" max="5122" width="10.28515625" style="123" customWidth="1"/>
    <col min="5123" max="5123" width="18.28515625" style="123" customWidth="1"/>
    <col min="5124" max="5124" width="9.28515625" style="123" customWidth="1"/>
    <col min="5125" max="5125" width="10.28515625" style="123" customWidth="1"/>
    <col min="5126" max="5126" width="14.140625" style="123" customWidth="1"/>
    <col min="5127" max="5127" width="9.140625" style="123" customWidth="1"/>
    <col min="5128" max="5128" width="11.85546875" style="123" customWidth="1"/>
    <col min="5129" max="5376" width="9.140625" style="123"/>
    <col min="5377" max="5377" width="36.85546875" style="123" customWidth="1"/>
    <col min="5378" max="5378" width="10.28515625" style="123" customWidth="1"/>
    <col min="5379" max="5379" width="18.28515625" style="123" customWidth="1"/>
    <col min="5380" max="5380" width="9.28515625" style="123" customWidth="1"/>
    <col min="5381" max="5381" width="10.28515625" style="123" customWidth="1"/>
    <col min="5382" max="5382" width="14.140625" style="123" customWidth="1"/>
    <col min="5383" max="5383" width="9.140625" style="123" customWidth="1"/>
    <col min="5384" max="5384" width="11.85546875" style="123" customWidth="1"/>
    <col min="5385" max="5632" width="9.140625" style="123"/>
    <col min="5633" max="5633" width="36.85546875" style="123" customWidth="1"/>
    <col min="5634" max="5634" width="10.28515625" style="123" customWidth="1"/>
    <col min="5635" max="5635" width="18.28515625" style="123" customWidth="1"/>
    <col min="5636" max="5636" width="9.28515625" style="123" customWidth="1"/>
    <col min="5637" max="5637" width="10.28515625" style="123" customWidth="1"/>
    <col min="5638" max="5638" width="14.140625" style="123" customWidth="1"/>
    <col min="5639" max="5639" width="9.140625" style="123" customWidth="1"/>
    <col min="5640" max="5640" width="11.85546875" style="123" customWidth="1"/>
    <col min="5641" max="5888" width="9.140625" style="123"/>
    <col min="5889" max="5889" width="36.85546875" style="123" customWidth="1"/>
    <col min="5890" max="5890" width="10.28515625" style="123" customWidth="1"/>
    <col min="5891" max="5891" width="18.28515625" style="123" customWidth="1"/>
    <col min="5892" max="5892" width="9.28515625" style="123" customWidth="1"/>
    <col min="5893" max="5893" width="10.28515625" style="123" customWidth="1"/>
    <col min="5894" max="5894" width="14.140625" style="123" customWidth="1"/>
    <col min="5895" max="5895" width="9.140625" style="123" customWidth="1"/>
    <col min="5896" max="5896" width="11.85546875" style="123" customWidth="1"/>
    <col min="5897" max="6144" width="9.140625" style="123"/>
    <col min="6145" max="6145" width="36.85546875" style="123" customWidth="1"/>
    <col min="6146" max="6146" width="10.28515625" style="123" customWidth="1"/>
    <col min="6147" max="6147" width="18.28515625" style="123" customWidth="1"/>
    <col min="6148" max="6148" width="9.28515625" style="123" customWidth="1"/>
    <col min="6149" max="6149" width="10.28515625" style="123" customWidth="1"/>
    <col min="6150" max="6150" width="14.140625" style="123" customWidth="1"/>
    <col min="6151" max="6151" width="9.140625" style="123" customWidth="1"/>
    <col min="6152" max="6152" width="11.85546875" style="123" customWidth="1"/>
    <col min="6153" max="6400" width="9.140625" style="123"/>
    <col min="6401" max="6401" width="36.85546875" style="123" customWidth="1"/>
    <col min="6402" max="6402" width="10.28515625" style="123" customWidth="1"/>
    <col min="6403" max="6403" width="18.28515625" style="123" customWidth="1"/>
    <col min="6404" max="6404" width="9.28515625" style="123" customWidth="1"/>
    <col min="6405" max="6405" width="10.28515625" style="123" customWidth="1"/>
    <col min="6406" max="6406" width="14.140625" style="123" customWidth="1"/>
    <col min="6407" max="6407" width="9.140625" style="123" customWidth="1"/>
    <col min="6408" max="6408" width="11.85546875" style="123" customWidth="1"/>
    <col min="6409" max="6656" width="9.140625" style="123"/>
    <col min="6657" max="6657" width="36.85546875" style="123" customWidth="1"/>
    <col min="6658" max="6658" width="10.28515625" style="123" customWidth="1"/>
    <col min="6659" max="6659" width="18.28515625" style="123" customWidth="1"/>
    <col min="6660" max="6660" width="9.28515625" style="123" customWidth="1"/>
    <col min="6661" max="6661" width="10.28515625" style="123" customWidth="1"/>
    <col min="6662" max="6662" width="14.140625" style="123" customWidth="1"/>
    <col min="6663" max="6663" width="9.140625" style="123" customWidth="1"/>
    <col min="6664" max="6664" width="11.85546875" style="123" customWidth="1"/>
    <col min="6665" max="6912" width="9.140625" style="123"/>
    <col min="6913" max="6913" width="36.85546875" style="123" customWidth="1"/>
    <col min="6914" max="6914" width="10.28515625" style="123" customWidth="1"/>
    <col min="6915" max="6915" width="18.28515625" style="123" customWidth="1"/>
    <col min="6916" max="6916" width="9.28515625" style="123" customWidth="1"/>
    <col min="6917" max="6917" width="10.28515625" style="123" customWidth="1"/>
    <col min="6918" max="6918" width="14.140625" style="123" customWidth="1"/>
    <col min="6919" max="6919" width="9.140625" style="123" customWidth="1"/>
    <col min="6920" max="6920" width="11.85546875" style="123" customWidth="1"/>
    <col min="6921" max="7168" width="9.140625" style="123"/>
    <col min="7169" max="7169" width="36.85546875" style="123" customWidth="1"/>
    <col min="7170" max="7170" width="10.28515625" style="123" customWidth="1"/>
    <col min="7171" max="7171" width="18.28515625" style="123" customWidth="1"/>
    <col min="7172" max="7172" width="9.28515625" style="123" customWidth="1"/>
    <col min="7173" max="7173" width="10.28515625" style="123" customWidth="1"/>
    <col min="7174" max="7174" width="14.140625" style="123" customWidth="1"/>
    <col min="7175" max="7175" width="9.140625" style="123" customWidth="1"/>
    <col min="7176" max="7176" width="11.85546875" style="123" customWidth="1"/>
    <col min="7177" max="7424" width="9.140625" style="123"/>
    <col min="7425" max="7425" width="36.85546875" style="123" customWidth="1"/>
    <col min="7426" max="7426" width="10.28515625" style="123" customWidth="1"/>
    <col min="7427" max="7427" width="18.28515625" style="123" customWidth="1"/>
    <col min="7428" max="7428" width="9.28515625" style="123" customWidth="1"/>
    <col min="7429" max="7429" width="10.28515625" style="123" customWidth="1"/>
    <col min="7430" max="7430" width="14.140625" style="123" customWidth="1"/>
    <col min="7431" max="7431" width="9.140625" style="123" customWidth="1"/>
    <col min="7432" max="7432" width="11.85546875" style="123" customWidth="1"/>
    <col min="7433" max="7680" width="9.140625" style="123"/>
    <col min="7681" max="7681" width="36.85546875" style="123" customWidth="1"/>
    <col min="7682" max="7682" width="10.28515625" style="123" customWidth="1"/>
    <col min="7683" max="7683" width="18.28515625" style="123" customWidth="1"/>
    <col min="7684" max="7684" width="9.28515625" style="123" customWidth="1"/>
    <col min="7685" max="7685" width="10.28515625" style="123" customWidth="1"/>
    <col min="7686" max="7686" width="14.140625" style="123" customWidth="1"/>
    <col min="7687" max="7687" width="9.140625" style="123" customWidth="1"/>
    <col min="7688" max="7688" width="11.85546875" style="123" customWidth="1"/>
    <col min="7689" max="7936" width="9.140625" style="123"/>
    <col min="7937" max="7937" width="36.85546875" style="123" customWidth="1"/>
    <col min="7938" max="7938" width="10.28515625" style="123" customWidth="1"/>
    <col min="7939" max="7939" width="18.28515625" style="123" customWidth="1"/>
    <col min="7940" max="7940" width="9.28515625" style="123" customWidth="1"/>
    <col min="7941" max="7941" width="10.28515625" style="123" customWidth="1"/>
    <col min="7942" max="7942" width="14.140625" style="123" customWidth="1"/>
    <col min="7943" max="7943" width="9.140625" style="123" customWidth="1"/>
    <col min="7944" max="7944" width="11.85546875" style="123" customWidth="1"/>
    <col min="7945" max="8192" width="9.140625" style="123"/>
    <col min="8193" max="8193" width="36.85546875" style="123" customWidth="1"/>
    <col min="8194" max="8194" width="10.28515625" style="123" customWidth="1"/>
    <col min="8195" max="8195" width="18.28515625" style="123" customWidth="1"/>
    <col min="8196" max="8196" width="9.28515625" style="123" customWidth="1"/>
    <col min="8197" max="8197" width="10.28515625" style="123" customWidth="1"/>
    <col min="8198" max="8198" width="14.140625" style="123" customWidth="1"/>
    <col min="8199" max="8199" width="9.140625" style="123" customWidth="1"/>
    <col min="8200" max="8200" width="11.85546875" style="123" customWidth="1"/>
    <col min="8201" max="8448" width="9.140625" style="123"/>
    <col min="8449" max="8449" width="36.85546875" style="123" customWidth="1"/>
    <col min="8450" max="8450" width="10.28515625" style="123" customWidth="1"/>
    <col min="8451" max="8451" width="18.28515625" style="123" customWidth="1"/>
    <col min="8452" max="8452" width="9.28515625" style="123" customWidth="1"/>
    <col min="8453" max="8453" width="10.28515625" style="123" customWidth="1"/>
    <col min="8454" max="8454" width="14.140625" style="123" customWidth="1"/>
    <col min="8455" max="8455" width="9.140625" style="123" customWidth="1"/>
    <col min="8456" max="8456" width="11.85546875" style="123" customWidth="1"/>
    <col min="8457" max="8704" width="9.140625" style="123"/>
    <col min="8705" max="8705" width="36.85546875" style="123" customWidth="1"/>
    <col min="8706" max="8706" width="10.28515625" style="123" customWidth="1"/>
    <col min="8707" max="8707" width="18.28515625" style="123" customWidth="1"/>
    <col min="8708" max="8708" width="9.28515625" style="123" customWidth="1"/>
    <col min="8709" max="8709" width="10.28515625" style="123" customWidth="1"/>
    <col min="8710" max="8710" width="14.140625" style="123" customWidth="1"/>
    <col min="8711" max="8711" width="9.140625" style="123" customWidth="1"/>
    <col min="8712" max="8712" width="11.85546875" style="123" customWidth="1"/>
    <col min="8713" max="8960" width="9.140625" style="123"/>
    <col min="8961" max="8961" width="36.85546875" style="123" customWidth="1"/>
    <col min="8962" max="8962" width="10.28515625" style="123" customWidth="1"/>
    <col min="8963" max="8963" width="18.28515625" style="123" customWidth="1"/>
    <col min="8964" max="8964" width="9.28515625" style="123" customWidth="1"/>
    <col min="8965" max="8965" width="10.28515625" style="123" customWidth="1"/>
    <col min="8966" max="8966" width="14.140625" style="123" customWidth="1"/>
    <col min="8967" max="8967" width="9.140625" style="123" customWidth="1"/>
    <col min="8968" max="8968" width="11.85546875" style="123" customWidth="1"/>
    <col min="8969" max="9216" width="9.140625" style="123"/>
    <col min="9217" max="9217" width="36.85546875" style="123" customWidth="1"/>
    <col min="9218" max="9218" width="10.28515625" style="123" customWidth="1"/>
    <col min="9219" max="9219" width="18.28515625" style="123" customWidth="1"/>
    <col min="9220" max="9220" width="9.28515625" style="123" customWidth="1"/>
    <col min="9221" max="9221" width="10.28515625" style="123" customWidth="1"/>
    <col min="9222" max="9222" width="14.140625" style="123" customWidth="1"/>
    <col min="9223" max="9223" width="9.140625" style="123" customWidth="1"/>
    <col min="9224" max="9224" width="11.85546875" style="123" customWidth="1"/>
    <col min="9225" max="9472" width="9.140625" style="123"/>
    <col min="9473" max="9473" width="36.85546875" style="123" customWidth="1"/>
    <col min="9474" max="9474" width="10.28515625" style="123" customWidth="1"/>
    <col min="9475" max="9475" width="18.28515625" style="123" customWidth="1"/>
    <col min="9476" max="9476" width="9.28515625" style="123" customWidth="1"/>
    <col min="9477" max="9477" width="10.28515625" style="123" customWidth="1"/>
    <col min="9478" max="9478" width="14.140625" style="123" customWidth="1"/>
    <col min="9479" max="9479" width="9.140625" style="123" customWidth="1"/>
    <col min="9480" max="9480" width="11.85546875" style="123" customWidth="1"/>
    <col min="9481" max="9728" width="9.140625" style="123"/>
    <col min="9729" max="9729" width="36.85546875" style="123" customWidth="1"/>
    <col min="9730" max="9730" width="10.28515625" style="123" customWidth="1"/>
    <col min="9731" max="9731" width="18.28515625" style="123" customWidth="1"/>
    <col min="9732" max="9732" width="9.28515625" style="123" customWidth="1"/>
    <col min="9733" max="9733" width="10.28515625" style="123" customWidth="1"/>
    <col min="9734" max="9734" width="14.140625" style="123" customWidth="1"/>
    <col min="9735" max="9735" width="9.140625" style="123" customWidth="1"/>
    <col min="9736" max="9736" width="11.85546875" style="123" customWidth="1"/>
    <col min="9737" max="9984" width="9.140625" style="123"/>
    <col min="9985" max="9985" width="36.85546875" style="123" customWidth="1"/>
    <col min="9986" max="9986" width="10.28515625" style="123" customWidth="1"/>
    <col min="9987" max="9987" width="18.28515625" style="123" customWidth="1"/>
    <col min="9988" max="9988" width="9.28515625" style="123" customWidth="1"/>
    <col min="9989" max="9989" width="10.28515625" style="123" customWidth="1"/>
    <col min="9990" max="9990" width="14.140625" style="123" customWidth="1"/>
    <col min="9991" max="9991" width="9.140625" style="123" customWidth="1"/>
    <col min="9992" max="9992" width="11.85546875" style="123" customWidth="1"/>
    <col min="9993" max="10240" width="9.140625" style="123"/>
    <col min="10241" max="10241" width="36.85546875" style="123" customWidth="1"/>
    <col min="10242" max="10242" width="10.28515625" style="123" customWidth="1"/>
    <col min="10243" max="10243" width="18.28515625" style="123" customWidth="1"/>
    <col min="10244" max="10244" width="9.28515625" style="123" customWidth="1"/>
    <col min="10245" max="10245" width="10.28515625" style="123" customWidth="1"/>
    <col min="10246" max="10246" width="14.140625" style="123" customWidth="1"/>
    <col min="10247" max="10247" width="9.140625" style="123" customWidth="1"/>
    <col min="10248" max="10248" width="11.85546875" style="123" customWidth="1"/>
    <col min="10249" max="10496" width="9.140625" style="123"/>
    <col min="10497" max="10497" width="36.85546875" style="123" customWidth="1"/>
    <col min="10498" max="10498" width="10.28515625" style="123" customWidth="1"/>
    <col min="10499" max="10499" width="18.28515625" style="123" customWidth="1"/>
    <col min="10500" max="10500" width="9.28515625" style="123" customWidth="1"/>
    <col min="10501" max="10501" width="10.28515625" style="123" customWidth="1"/>
    <col min="10502" max="10502" width="14.140625" style="123" customWidth="1"/>
    <col min="10503" max="10503" width="9.140625" style="123" customWidth="1"/>
    <col min="10504" max="10504" width="11.85546875" style="123" customWidth="1"/>
    <col min="10505" max="10752" width="9.140625" style="123"/>
    <col min="10753" max="10753" width="36.85546875" style="123" customWidth="1"/>
    <col min="10754" max="10754" width="10.28515625" style="123" customWidth="1"/>
    <col min="10755" max="10755" width="18.28515625" style="123" customWidth="1"/>
    <col min="10756" max="10756" width="9.28515625" style="123" customWidth="1"/>
    <col min="10757" max="10757" width="10.28515625" style="123" customWidth="1"/>
    <col min="10758" max="10758" width="14.140625" style="123" customWidth="1"/>
    <col min="10759" max="10759" width="9.140625" style="123" customWidth="1"/>
    <col min="10760" max="10760" width="11.85546875" style="123" customWidth="1"/>
    <col min="10761" max="11008" width="9.140625" style="123"/>
    <col min="11009" max="11009" width="36.85546875" style="123" customWidth="1"/>
    <col min="11010" max="11010" width="10.28515625" style="123" customWidth="1"/>
    <col min="11011" max="11011" width="18.28515625" style="123" customWidth="1"/>
    <col min="11012" max="11012" width="9.28515625" style="123" customWidth="1"/>
    <col min="11013" max="11013" width="10.28515625" style="123" customWidth="1"/>
    <col min="11014" max="11014" width="14.140625" style="123" customWidth="1"/>
    <col min="11015" max="11015" width="9.140625" style="123" customWidth="1"/>
    <col min="11016" max="11016" width="11.85546875" style="123" customWidth="1"/>
    <col min="11017" max="11264" width="9.140625" style="123"/>
    <col min="11265" max="11265" width="36.85546875" style="123" customWidth="1"/>
    <col min="11266" max="11266" width="10.28515625" style="123" customWidth="1"/>
    <col min="11267" max="11267" width="18.28515625" style="123" customWidth="1"/>
    <col min="11268" max="11268" width="9.28515625" style="123" customWidth="1"/>
    <col min="11269" max="11269" width="10.28515625" style="123" customWidth="1"/>
    <col min="11270" max="11270" width="14.140625" style="123" customWidth="1"/>
    <col min="11271" max="11271" width="9.140625" style="123" customWidth="1"/>
    <col min="11272" max="11272" width="11.85546875" style="123" customWidth="1"/>
    <col min="11273" max="11520" width="9.140625" style="123"/>
    <col min="11521" max="11521" width="36.85546875" style="123" customWidth="1"/>
    <col min="11522" max="11522" width="10.28515625" style="123" customWidth="1"/>
    <col min="11523" max="11523" width="18.28515625" style="123" customWidth="1"/>
    <col min="11524" max="11524" width="9.28515625" style="123" customWidth="1"/>
    <col min="11525" max="11525" width="10.28515625" style="123" customWidth="1"/>
    <col min="11526" max="11526" width="14.140625" style="123" customWidth="1"/>
    <col min="11527" max="11527" width="9.140625" style="123" customWidth="1"/>
    <col min="11528" max="11528" width="11.85546875" style="123" customWidth="1"/>
    <col min="11529" max="11776" width="9.140625" style="123"/>
    <col min="11777" max="11777" width="36.85546875" style="123" customWidth="1"/>
    <col min="11778" max="11778" width="10.28515625" style="123" customWidth="1"/>
    <col min="11779" max="11779" width="18.28515625" style="123" customWidth="1"/>
    <col min="11780" max="11780" width="9.28515625" style="123" customWidth="1"/>
    <col min="11781" max="11781" width="10.28515625" style="123" customWidth="1"/>
    <col min="11782" max="11782" width="14.140625" style="123" customWidth="1"/>
    <col min="11783" max="11783" width="9.140625" style="123" customWidth="1"/>
    <col min="11784" max="11784" width="11.85546875" style="123" customWidth="1"/>
    <col min="11785" max="12032" width="9.140625" style="123"/>
    <col min="12033" max="12033" width="36.85546875" style="123" customWidth="1"/>
    <col min="12034" max="12034" width="10.28515625" style="123" customWidth="1"/>
    <col min="12035" max="12035" width="18.28515625" style="123" customWidth="1"/>
    <col min="12036" max="12036" width="9.28515625" style="123" customWidth="1"/>
    <col min="12037" max="12037" width="10.28515625" style="123" customWidth="1"/>
    <col min="12038" max="12038" width="14.140625" style="123" customWidth="1"/>
    <col min="12039" max="12039" width="9.140625" style="123" customWidth="1"/>
    <col min="12040" max="12040" width="11.85546875" style="123" customWidth="1"/>
    <col min="12041" max="12288" width="9.140625" style="123"/>
    <col min="12289" max="12289" width="36.85546875" style="123" customWidth="1"/>
    <col min="12290" max="12290" width="10.28515625" style="123" customWidth="1"/>
    <col min="12291" max="12291" width="18.28515625" style="123" customWidth="1"/>
    <col min="12292" max="12292" width="9.28515625" style="123" customWidth="1"/>
    <col min="12293" max="12293" width="10.28515625" style="123" customWidth="1"/>
    <col min="12294" max="12294" width="14.140625" style="123" customWidth="1"/>
    <col min="12295" max="12295" width="9.140625" style="123" customWidth="1"/>
    <col min="12296" max="12296" width="11.85546875" style="123" customWidth="1"/>
    <col min="12297" max="12544" width="9.140625" style="123"/>
    <col min="12545" max="12545" width="36.85546875" style="123" customWidth="1"/>
    <col min="12546" max="12546" width="10.28515625" style="123" customWidth="1"/>
    <col min="12547" max="12547" width="18.28515625" style="123" customWidth="1"/>
    <col min="12548" max="12548" width="9.28515625" style="123" customWidth="1"/>
    <col min="12549" max="12549" width="10.28515625" style="123" customWidth="1"/>
    <col min="12550" max="12550" width="14.140625" style="123" customWidth="1"/>
    <col min="12551" max="12551" width="9.140625" style="123" customWidth="1"/>
    <col min="12552" max="12552" width="11.85546875" style="123" customWidth="1"/>
    <col min="12553" max="12800" width="9.140625" style="123"/>
    <col min="12801" max="12801" width="36.85546875" style="123" customWidth="1"/>
    <col min="12802" max="12802" width="10.28515625" style="123" customWidth="1"/>
    <col min="12803" max="12803" width="18.28515625" style="123" customWidth="1"/>
    <col min="12804" max="12804" width="9.28515625" style="123" customWidth="1"/>
    <col min="12805" max="12805" width="10.28515625" style="123" customWidth="1"/>
    <col min="12806" max="12806" width="14.140625" style="123" customWidth="1"/>
    <col min="12807" max="12807" width="9.140625" style="123" customWidth="1"/>
    <col min="12808" max="12808" width="11.85546875" style="123" customWidth="1"/>
    <col min="12809" max="13056" width="9.140625" style="123"/>
    <col min="13057" max="13057" width="36.85546875" style="123" customWidth="1"/>
    <col min="13058" max="13058" width="10.28515625" style="123" customWidth="1"/>
    <col min="13059" max="13059" width="18.28515625" style="123" customWidth="1"/>
    <col min="13060" max="13060" width="9.28515625" style="123" customWidth="1"/>
    <col min="13061" max="13061" width="10.28515625" style="123" customWidth="1"/>
    <col min="13062" max="13062" width="14.140625" style="123" customWidth="1"/>
    <col min="13063" max="13063" width="9.140625" style="123" customWidth="1"/>
    <col min="13064" max="13064" width="11.85546875" style="123" customWidth="1"/>
    <col min="13065" max="13312" width="9.140625" style="123"/>
    <col min="13313" max="13313" width="36.85546875" style="123" customWidth="1"/>
    <col min="13314" max="13314" width="10.28515625" style="123" customWidth="1"/>
    <col min="13315" max="13315" width="18.28515625" style="123" customWidth="1"/>
    <col min="13316" max="13316" width="9.28515625" style="123" customWidth="1"/>
    <col min="13317" max="13317" width="10.28515625" style="123" customWidth="1"/>
    <col min="13318" max="13318" width="14.140625" style="123" customWidth="1"/>
    <col min="13319" max="13319" width="9.140625" style="123" customWidth="1"/>
    <col min="13320" max="13320" width="11.85546875" style="123" customWidth="1"/>
    <col min="13321" max="13568" width="9.140625" style="123"/>
    <col min="13569" max="13569" width="36.85546875" style="123" customWidth="1"/>
    <col min="13570" max="13570" width="10.28515625" style="123" customWidth="1"/>
    <col min="13571" max="13571" width="18.28515625" style="123" customWidth="1"/>
    <col min="13572" max="13572" width="9.28515625" style="123" customWidth="1"/>
    <col min="13573" max="13573" width="10.28515625" style="123" customWidth="1"/>
    <col min="13574" max="13574" width="14.140625" style="123" customWidth="1"/>
    <col min="13575" max="13575" width="9.140625" style="123" customWidth="1"/>
    <col min="13576" max="13576" width="11.85546875" style="123" customWidth="1"/>
    <col min="13577" max="13824" width="9.140625" style="123"/>
    <col min="13825" max="13825" width="36.85546875" style="123" customWidth="1"/>
    <col min="13826" max="13826" width="10.28515625" style="123" customWidth="1"/>
    <col min="13827" max="13827" width="18.28515625" style="123" customWidth="1"/>
    <col min="13828" max="13828" width="9.28515625" style="123" customWidth="1"/>
    <col min="13829" max="13829" width="10.28515625" style="123" customWidth="1"/>
    <col min="13830" max="13830" width="14.140625" style="123" customWidth="1"/>
    <col min="13831" max="13831" width="9.140625" style="123" customWidth="1"/>
    <col min="13832" max="13832" width="11.85546875" style="123" customWidth="1"/>
    <col min="13833" max="14080" width="9.140625" style="123"/>
    <col min="14081" max="14081" width="36.85546875" style="123" customWidth="1"/>
    <col min="14082" max="14082" width="10.28515625" style="123" customWidth="1"/>
    <col min="14083" max="14083" width="18.28515625" style="123" customWidth="1"/>
    <col min="14084" max="14084" width="9.28515625" style="123" customWidth="1"/>
    <col min="14085" max="14085" width="10.28515625" style="123" customWidth="1"/>
    <col min="14086" max="14086" width="14.140625" style="123" customWidth="1"/>
    <col min="14087" max="14087" width="9.140625" style="123" customWidth="1"/>
    <col min="14088" max="14088" width="11.85546875" style="123" customWidth="1"/>
    <col min="14089" max="14336" width="9.140625" style="123"/>
    <col min="14337" max="14337" width="36.85546875" style="123" customWidth="1"/>
    <col min="14338" max="14338" width="10.28515625" style="123" customWidth="1"/>
    <col min="14339" max="14339" width="18.28515625" style="123" customWidth="1"/>
    <col min="14340" max="14340" width="9.28515625" style="123" customWidth="1"/>
    <col min="14341" max="14341" width="10.28515625" style="123" customWidth="1"/>
    <col min="14342" max="14342" width="14.140625" style="123" customWidth="1"/>
    <col min="14343" max="14343" width="9.140625" style="123" customWidth="1"/>
    <col min="14344" max="14344" width="11.85546875" style="123" customWidth="1"/>
    <col min="14345" max="14592" width="9.140625" style="123"/>
    <col min="14593" max="14593" width="36.85546875" style="123" customWidth="1"/>
    <col min="14594" max="14594" width="10.28515625" style="123" customWidth="1"/>
    <col min="14595" max="14595" width="18.28515625" style="123" customWidth="1"/>
    <col min="14596" max="14596" width="9.28515625" style="123" customWidth="1"/>
    <col min="14597" max="14597" width="10.28515625" style="123" customWidth="1"/>
    <col min="14598" max="14598" width="14.140625" style="123" customWidth="1"/>
    <col min="14599" max="14599" width="9.140625" style="123" customWidth="1"/>
    <col min="14600" max="14600" width="11.85546875" style="123" customWidth="1"/>
    <col min="14601" max="14848" width="9.140625" style="123"/>
    <col min="14849" max="14849" width="36.85546875" style="123" customWidth="1"/>
    <col min="14850" max="14850" width="10.28515625" style="123" customWidth="1"/>
    <col min="14851" max="14851" width="18.28515625" style="123" customWidth="1"/>
    <col min="14852" max="14852" width="9.28515625" style="123" customWidth="1"/>
    <col min="14853" max="14853" width="10.28515625" style="123" customWidth="1"/>
    <col min="14854" max="14854" width="14.140625" style="123" customWidth="1"/>
    <col min="14855" max="14855" width="9.140625" style="123" customWidth="1"/>
    <col min="14856" max="14856" width="11.85546875" style="123" customWidth="1"/>
    <col min="14857" max="15104" width="9.140625" style="123"/>
    <col min="15105" max="15105" width="36.85546875" style="123" customWidth="1"/>
    <col min="15106" max="15106" width="10.28515625" style="123" customWidth="1"/>
    <col min="15107" max="15107" width="18.28515625" style="123" customWidth="1"/>
    <col min="15108" max="15108" width="9.28515625" style="123" customWidth="1"/>
    <col min="15109" max="15109" width="10.28515625" style="123" customWidth="1"/>
    <col min="15110" max="15110" width="14.140625" style="123" customWidth="1"/>
    <col min="15111" max="15111" width="9.140625" style="123" customWidth="1"/>
    <col min="15112" max="15112" width="11.85546875" style="123" customWidth="1"/>
    <col min="15113" max="15360" width="9.140625" style="123"/>
    <col min="15361" max="15361" width="36.85546875" style="123" customWidth="1"/>
    <col min="15362" max="15362" width="10.28515625" style="123" customWidth="1"/>
    <col min="15363" max="15363" width="18.28515625" style="123" customWidth="1"/>
    <col min="15364" max="15364" width="9.28515625" style="123" customWidth="1"/>
    <col min="15365" max="15365" width="10.28515625" style="123" customWidth="1"/>
    <col min="15366" max="15366" width="14.140625" style="123" customWidth="1"/>
    <col min="15367" max="15367" width="9.140625" style="123" customWidth="1"/>
    <col min="15368" max="15368" width="11.85546875" style="123" customWidth="1"/>
    <col min="15369" max="15616" width="9.140625" style="123"/>
    <col min="15617" max="15617" width="36.85546875" style="123" customWidth="1"/>
    <col min="15618" max="15618" width="10.28515625" style="123" customWidth="1"/>
    <col min="15619" max="15619" width="18.28515625" style="123" customWidth="1"/>
    <col min="15620" max="15620" width="9.28515625" style="123" customWidth="1"/>
    <col min="15621" max="15621" width="10.28515625" style="123" customWidth="1"/>
    <col min="15622" max="15622" width="14.140625" style="123" customWidth="1"/>
    <col min="15623" max="15623" width="9.140625" style="123" customWidth="1"/>
    <col min="15624" max="15624" width="11.85546875" style="123" customWidth="1"/>
    <col min="15625" max="15872" width="9.140625" style="123"/>
    <col min="15873" max="15873" width="36.85546875" style="123" customWidth="1"/>
    <col min="15874" max="15874" width="10.28515625" style="123" customWidth="1"/>
    <col min="15875" max="15875" width="18.28515625" style="123" customWidth="1"/>
    <col min="15876" max="15876" width="9.28515625" style="123" customWidth="1"/>
    <col min="15877" max="15877" width="10.28515625" style="123" customWidth="1"/>
    <col min="15878" max="15878" width="14.140625" style="123" customWidth="1"/>
    <col min="15879" max="15879" width="9.140625" style="123" customWidth="1"/>
    <col min="15880" max="15880" width="11.85546875" style="123" customWidth="1"/>
    <col min="15881" max="16128" width="9.140625" style="123"/>
    <col min="16129" max="16129" width="36.85546875" style="123" customWidth="1"/>
    <col min="16130" max="16130" width="10.28515625" style="123" customWidth="1"/>
    <col min="16131" max="16131" width="18.28515625" style="123" customWidth="1"/>
    <col min="16132" max="16132" width="9.28515625" style="123" customWidth="1"/>
    <col min="16133" max="16133" width="10.28515625" style="123" customWidth="1"/>
    <col min="16134" max="16134" width="14.140625" style="123" customWidth="1"/>
    <col min="16135" max="16135" width="9.140625" style="123" customWidth="1"/>
    <col min="16136" max="16136" width="11.85546875" style="123" customWidth="1"/>
    <col min="16137" max="16384" width="9.140625" style="123"/>
  </cols>
  <sheetData>
    <row r="1" spans="1:11" ht="15.75" thickBot="1" x14ac:dyDescent="0.25">
      <c r="A1" s="229"/>
      <c r="B1" s="229"/>
      <c r="C1" s="229"/>
      <c r="D1" s="229"/>
      <c r="E1" s="229"/>
      <c r="F1" s="229"/>
    </row>
    <row r="2" spans="1:11" ht="16.5" thickBot="1" x14ac:dyDescent="0.25">
      <c r="A2" s="381" t="s">
        <v>113</v>
      </c>
      <c r="B2" s="382"/>
      <c r="C2" s="382"/>
      <c r="D2" s="382"/>
      <c r="E2" s="382"/>
      <c r="F2" s="383"/>
    </row>
    <row r="3" spans="1:11" ht="15.75" x14ac:dyDescent="0.2">
      <c r="A3" s="230"/>
      <c r="B3" s="230"/>
      <c r="C3" s="230"/>
      <c r="D3" s="230"/>
      <c r="E3" s="230"/>
      <c r="F3" s="230"/>
    </row>
    <row r="4" spans="1:11" ht="15.75" x14ac:dyDescent="0.25">
      <c r="A4" s="231" t="s">
        <v>108</v>
      </c>
      <c r="B4" s="232">
        <v>0.16500000000000001</v>
      </c>
      <c r="C4" s="229"/>
      <c r="D4" s="229"/>
      <c r="E4" s="229"/>
      <c r="F4" s="229"/>
    </row>
    <row r="5" spans="1:11" ht="15.75" x14ac:dyDescent="0.25">
      <c r="A5" s="233" t="s">
        <v>114</v>
      </c>
      <c r="B5" s="232">
        <v>0.1</v>
      </c>
      <c r="C5" s="234"/>
      <c r="D5" s="229"/>
      <c r="E5" s="229"/>
      <c r="F5" s="235"/>
    </row>
    <row r="6" spans="1:11" ht="15.75" x14ac:dyDescent="0.2">
      <c r="A6" s="236" t="s">
        <v>34</v>
      </c>
      <c r="B6" s="237">
        <v>0.22</v>
      </c>
      <c r="C6" s="238"/>
      <c r="D6" s="239"/>
      <c r="E6" s="229"/>
      <c r="F6" s="240"/>
    </row>
    <row r="7" spans="1:11" ht="15.75" x14ac:dyDescent="0.25">
      <c r="A7" s="241" t="s">
        <v>115</v>
      </c>
      <c r="B7" s="242">
        <v>0.1</v>
      </c>
      <c r="C7" s="229"/>
      <c r="D7" s="229"/>
      <c r="E7" s="229"/>
      <c r="F7" s="243"/>
    </row>
    <row r="8" spans="1:11" ht="15.75" x14ac:dyDescent="0.25">
      <c r="A8" s="241" t="s">
        <v>111</v>
      </c>
      <c r="B8" s="242">
        <v>0.08</v>
      </c>
      <c r="C8" s="229"/>
      <c r="D8" s="229"/>
      <c r="E8" s="229"/>
      <c r="F8" s="243"/>
    </row>
    <row r="9" spans="1:11" ht="15.75" thickBot="1" x14ac:dyDescent="0.25">
      <c r="A9" s="229"/>
      <c r="B9" s="229"/>
      <c r="C9" s="229"/>
      <c r="D9" s="229"/>
      <c r="E9" s="229"/>
      <c r="F9" s="243"/>
    </row>
    <row r="10" spans="1:11" ht="16.5" thickBot="1" x14ac:dyDescent="0.25">
      <c r="A10" s="381" t="s">
        <v>116</v>
      </c>
      <c r="B10" s="382"/>
      <c r="C10" s="382"/>
      <c r="D10" s="382"/>
      <c r="E10" s="382"/>
      <c r="F10" s="383"/>
    </row>
    <row r="11" spans="1:11" ht="15" x14ac:dyDescent="0.2">
      <c r="A11" s="229"/>
      <c r="B11" s="229"/>
      <c r="C11" s="229"/>
      <c r="D11" s="229"/>
      <c r="E11" s="229"/>
      <c r="F11" s="243"/>
    </row>
    <row r="12" spans="1:11" ht="45" x14ac:dyDescent="0.2">
      <c r="A12" s="244"/>
      <c r="B12" s="245" t="s">
        <v>117</v>
      </c>
      <c r="C12" s="245" t="s">
        <v>118</v>
      </c>
      <c r="D12" s="245" t="s">
        <v>108</v>
      </c>
      <c r="E12" s="246" t="s">
        <v>119</v>
      </c>
      <c r="F12" s="247" t="s">
        <v>120</v>
      </c>
      <c r="G12" s="229"/>
    </row>
    <row r="13" spans="1:11" ht="15" x14ac:dyDescent="0.2">
      <c r="A13" s="244"/>
      <c r="B13" s="248"/>
      <c r="C13" s="249">
        <v>0.22</v>
      </c>
      <c r="D13" s="250">
        <f>B4</f>
        <v>0.16500000000000001</v>
      </c>
      <c r="E13" s="251">
        <f>B5</f>
        <v>0.1</v>
      </c>
      <c r="F13" s="252"/>
      <c r="G13" s="229"/>
      <c r="I13" s="122"/>
      <c r="J13" s="122"/>
    </row>
    <row r="14" spans="1:11" ht="15" x14ac:dyDescent="0.2">
      <c r="A14" s="253"/>
      <c r="B14" s="253"/>
      <c r="C14" s="253"/>
      <c r="D14" s="229"/>
      <c r="E14" s="229"/>
      <c r="F14" s="254"/>
      <c r="G14" s="255"/>
      <c r="H14" s="183"/>
      <c r="I14" s="346"/>
      <c r="J14" s="217"/>
      <c r="K14" s="226"/>
    </row>
    <row r="15" spans="1:11" ht="15.75" x14ac:dyDescent="0.25">
      <c r="A15" s="256" t="s">
        <v>121</v>
      </c>
      <c r="B15" s="257">
        <v>15.5413</v>
      </c>
      <c r="C15" s="258">
        <f>B15*$C$13</f>
        <v>3.4190860000000001</v>
      </c>
      <c r="D15" s="258">
        <f>(B15+C15)*$D$13</f>
        <v>3.1284636900000002</v>
      </c>
      <c r="E15" s="259">
        <f>(B15+C15)*$E$13</f>
        <v>1.8960386</v>
      </c>
      <c r="F15" s="260">
        <f>B15+D15+E15+C15</f>
        <v>23.984888290000001</v>
      </c>
      <c r="G15" s="255"/>
      <c r="H15" s="347"/>
      <c r="I15" s="207"/>
      <c r="J15" s="225"/>
      <c r="K15" s="224"/>
    </row>
    <row r="16" spans="1:11" ht="15.75" x14ac:dyDescent="0.25">
      <c r="A16" s="256" t="s">
        <v>122</v>
      </c>
      <c r="B16" s="257">
        <v>14.417899999999999</v>
      </c>
      <c r="C16" s="258">
        <f>B16*$C$13</f>
        <v>3.1719379999999999</v>
      </c>
      <c r="D16" s="258">
        <f>(B16+C16)*$D$13</f>
        <v>2.9023232700000001</v>
      </c>
      <c r="E16" s="259">
        <f>(B16+C16)*$E$13</f>
        <v>1.7589838000000002</v>
      </c>
      <c r="F16" s="260">
        <f>B16+D16+E16+C16</f>
        <v>22.25114507</v>
      </c>
      <c r="G16" s="229"/>
      <c r="H16" s="347"/>
      <c r="I16" s="207"/>
      <c r="J16" s="225"/>
      <c r="K16" s="224"/>
    </row>
    <row r="17" spans="1:11" ht="15.75" x14ac:dyDescent="0.25">
      <c r="A17" s="256" t="s">
        <v>123</v>
      </c>
      <c r="B17" s="261">
        <v>13.658200000000001</v>
      </c>
      <c r="C17" s="258">
        <f>B17*$C$13</f>
        <v>3.004804</v>
      </c>
      <c r="D17" s="258">
        <f>(B17+C17)*$D$13</f>
        <v>2.7493956600000002</v>
      </c>
      <c r="E17" s="259">
        <f>(B17+C17)*$E$13</f>
        <v>1.6663004000000001</v>
      </c>
      <c r="F17" s="260">
        <f>B17+D17+E17+C17</f>
        <v>21.078700060000003</v>
      </c>
      <c r="G17" s="229"/>
      <c r="H17" s="347"/>
      <c r="I17" s="207"/>
      <c r="J17" s="225"/>
      <c r="K17" s="224"/>
    </row>
    <row r="18" spans="1:11" ht="15.75" x14ac:dyDescent="0.25">
      <c r="A18" s="256" t="s">
        <v>124</v>
      </c>
      <c r="B18" s="257">
        <v>13.2592</v>
      </c>
      <c r="C18" s="258">
        <f>B18*$C$13</f>
        <v>2.9170240000000001</v>
      </c>
      <c r="D18" s="258">
        <f>(B18+C18)*$D$13</f>
        <v>2.6690769600000004</v>
      </c>
      <c r="E18" s="259">
        <f>(B18+C18)*$E$13</f>
        <v>1.6176224000000001</v>
      </c>
      <c r="F18" s="260">
        <f>B18+D18+E18+C18</f>
        <v>20.462923360000001</v>
      </c>
      <c r="G18" s="229"/>
      <c r="H18" s="347"/>
      <c r="I18" s="207"/>
      <c r="J18" s="225"/>
      <c r="K18" s="224"/>
    </row>
    <row r="19" spans="1:11" ht="15.75" x14ac:dyDescent="0.25">
      <c r="A19" s="256" t="s">
        <v>125</v>
      </c>
      <c r="B19" s="257">
        <v>12.0024</v>
      </c>
      <c r="C19" s="258">
        <f>B19*$C$13</f>
        <v>2.6405279999999998</v>
      </c>
      <c r="D19" s="258">
        <f>(B19+C19)*$D$13</f>
        <v>2.4160831200000001</v>
      </c>
      <c r="E19" s="259">
        <f>(B19+C19)*$E$13</f>
        <v>1.4642927999999999</v>
      </c>
      <c r="F19" s="260">
        <f>B19+D19+E19+C19</f>
        <v>18.52330392</v>
      </c>
      <c r="G19" s="229"/>
      <c r="H19" s="347"/>
      <c r="I19" s="207"/>
      <c r="J19" s="225"/>
      <c r="K19" s="224"/>
    </row>
    <row r="20" spans="1:11" ht="16.5" thickBot="1" x14ac:dyDescent="0.3">
      <c r="A20" s="262"/>
      <c r="B20" s="263"/>
      <c r="C20" s="264"/>
      <c r="D20" s="265"/>
      <c r="E20" s="266"/>
      <c r="F20" s="267"/>
      <c r="G20" s="229"/>
      <c r="H20" s="183"/>
      <c r="I20" s="183"/>
    </row>
    <row r="21" spans="1:11" ht="15.75" x14ac:dyDescent="0.25">
      <c r="A21" s="268"/>
      <c r="B21" s="269"/>
      <c r="C21" s="270"/>
      <c r="D21" s="269"/>
      <c r="E21" s="271"/>
      <c r="F21" s="229"/>
      <c r="H21" s="207"/>
      <c r="I21" s="207"/>
    </row>
    <row r="22" spans="1:11" ht="16.5" thickBot="1" x14ac:dyDescent="0.3">
      <c r="A22" s="268"/>
      <c r="B22" s="269"/>
      <c r="C22" s="270"/>
      <c r="D22" s="269"/>
      <c r="E22" s="271"/>
      <c r="F22" s="229"/>
    </row>
    <row r="23" spans="1:11" ht="15.75" x14ac:dyDescent="0.25">
      <c r="A23" s="272"/>
      <c r="B23" s="273" t="s">
        <v>126</v>
      </c>
      <c r="C23" s="274" t="s">
        <v>127</v>
      </c>
      <c r="D23" s="229"/>
      <c r="E23" s="229"/>
      <c r="F23" s="229"/>
    </row>
    <row r="24" spans="1:11" ht="16.5" thickBot="1" x14ac:dyDescent="0.3">
      <c r="A24" s="275" t="s">
        <v>128</v>
      </c>
      <c r="B24" s="276">
        <v>20</v>
      </c>
      <c r="C24" s="277">
        <f>B24*F16</f>
        <v>445.02290140000002</v>
      </c>
      <c r="D24" s="229"/>
      <c r="E24" s="229"/>
      <c r="F24" s="229"/>
    </row>
    <row r="25" spans="1:11" ht="15" x14ac:dyDescent="0.2">
      <c r="A25" s="229"/>
      <c r="B25" s="229"/>
      <c r="C25" s="229"/>
      <c r="D25" s="229"/>
      <c r="E25" s="229"/>
      <c r="F25" s="229"/>
    </row>
    <row r="26" spans="1:11" ht="15.75" thickBot="1" x14ac:dyDescent="0.25">
      <c r="A26" s="229"/>
      <c r="B26" s="229"/>
      <c r="C26" s="229"/>
      <c r="D26" s="229"/>
      <c r="E26" s="229"/>
      <c r="F26" s="229"/>
    </row>
    <row r="27" spans="1:11" ht="16.5" thickBot="1" x14ac:dyDescent="0.25">
      <c r="A27" s="381" t="s">
        <v>129</v>
      </c>
      <c r="B27" s="382"/>
      <c r="C27" s="382"/>
      <c r="D27" s="382"/>
      <c r="E27" s="382"/>
      <c r="F27" s="383"/>
    </row>
    <row r="28" spans="1:11" ht="15" x14ac:dyDescent="0.2">
      <c r="A28" s="229"/>
      <c r="B28" s="229"/>
      <c r="C28" s="229"/>
      <c r="D28" s="229"/>
      <c r="E28" s="229"/>
      <c r="F28" s="229"/>
    </row>
    <row r="29" spans="1:11" ht="15" x14ac:dyDescent="0.2">
      <c r="A29" s="229"/>
      <c r="B29" s="229"/>
      <c r="C29" s="229"/>
      <c r="D29" s="229"/>
      <c r="E29" s="229"/>
      <c r="F29" s="229"/>
    </row>
    <row r="30" spans="1:11" ht="51" x14ac:dyDescent="0.2">
      <c r="A30" s="229"/>
      <c r="B30" s="278"/>
      <c r="C30" s="278" t="s">
        <v>130</v>
      </c>
      <c r="D30" s="269"/>
      <c r="E30" s="229"/>
      <c r="F30" s="229"/>
    </row>
    <row r="31" spans="1:11" ht="15.75" x14ac:dyDescent="0.25">
      <c r="A31" s="241" t="s">
        <v>131</v>
      </c>
      <c r="B31" s="279"/>
      <c r="C31" s="263">
        <v>6.49</v>
      </c>
      <c r="D31" s="269"/>
      <c r="E31" s="229"/>
      <c r="F31" s="229"/>
      <c r="H31" s="348"/>
    </row>
    <row r="32" spans="1:11" ht="15.75" x14ac:dyDescent="0.25">
      <c r="A32" s="268"/>
      <c r="B32" s="280"/>
      <c r="C32" s="264"/>
      <c r="D32" s="229"/>
      <c r="E32" s="229"/>
      <c r="F32" s="229"/>
      <c r="H32" s="349"/>
      <c r="I32" s="349"/>
      <c r="J32" s="348"/>
    </row>
    <row r="33" spans="1:6" ht="15.75" x14ac:dyDescent="0.25">
      <c r="A33" s="268"/>
      <c r="B33" s="264"/>
      <c r="C33" s="281"/>
      <c r="D33" s="269"/>
      <c r="E33" s="229"/>
      <c r="F33" s="229"/>
    </row>
    <row r="34" spans="1:6" ht="15" x14ac:dyDescent="0.2">
      <c r="A34" s="282" t="s">
        <v>132</v>
      </c>
      <c r="B34" s="283" t="s">
        <v>133</v>
      </c>
      <c r="C34" s="284" t="s">
        <v>134</v>
      </c>
      <c r="D34" s="229"/>
      <c r="E34" s="229"/>
      <c r="F34" s="229"/>
    </row>
    <row r="35" spans="1:6" ht="15.75" x14ac:dyDescent="0.25">
      <c r="A35" s="285" t="s">
        <v>135</v>
      </c>
      <c r="B35" s="286" t="s">
        <v>136</v>
      </c>
      <c r="C35" s="287">
        <v>30</v>
      </c>
      <c r="D35" s="229"/>
      <c r="E35" s="229"/>
      <c r="F35" s="229"/>
    </row>
    <row r="36" spans="1:6" ht="15.75" thickBot="1" x14ac:dyDescent="0.25">
      <c r="C36" s="288"/>
      <c r="D36" s="269"/>
      <c r="E36" s="229"/>
      <c r="F36" s="229"/>
    </row>
    <row r="37" spans="1:6" ht="15" x14ac:dyDescent="0.2">
      <c r="A37" s="289"/>
      <c r="B37" s="290" t="s">
        <v>55</v>
      </c>
      <c r="C37" s="291" t="s">
        <v>141</v>
      </c>
      <c r="D37" s="228"/>
      <c r="E37" s="292"/>
      <c r="F37" s="228"/>
    </row>
    <row r="38" spans="1:6" ht="15" x14ac:dyDescent="0.2">
      <c r="A38" s="293"/>
      <c r="B38" s="294"/>
      <c r="C38" s="295" t="s">
        <v>137</v>
      </c>
      <c r="D38" s="292"/>
      <c r="E38" s="292"/>
      <c r="F38" s="292"/>
    </row>
    <row r="39" spans="1:6" ht="15.75" thickBot="1" x14ac:dyDescent="0.25">
      <c r="A39" s="229" t="s">
        <v>138</v>
      </c>
      <c r="B39" s="296">
        <v>1.25</v>
      </c>
      <c r="C39" s="297">
        <v>10</v>
      </c>
      <c r="D39" s="223"/>
      <c r="E39" s="292"/>
      <c r="F39" s="298"/>
    </row>
    <row r="40" spans="1:6" ht="15" x14ac:dyDescent="0.2">
      <c r="A40" s="299"/>
      <c r="B40" s="300"/>
      <c r="C40" s="301"/>
      <c r="D40" s="269"/>
      <c r="E40" s="229"/>
      <c r="F40" s="229"/>
    </row>
    <row r="41" spans="1:6" ht="15" x14ac:dyDescent="0.2">
      <c r="A41" s="302" t="s">
        <v>139</v>
      </c>
      <c r="B41" s="303">
        <v>7.0000000000000007E-2</v>
      </c>
      <c r="C41" s="304"/>
      <c r="D41" s="128"/>
      <c r="E41" s="229"/>
      <c r="F41" s="229"/>
    </row>
    <row r="42" spans="1:6" ht="15" x14ac:dyDescent="0.2">
      <c r="A42" s="293"/>
      <c r="B42" s="305"/>
      <c r="C42" s="304"/>
      <c r="D42" s="229"/>
      <c r="E42" s="229"/>
      <c r="F42" s="229"/>
    </row>
    <row r="43" spans="1:6" ht="15" x14ac:dyDescent="0.2">
      <c r="A43" s="293"/>
      <c r="B43" s="305"/>
      <c r="C43" s="306"/>
      <c r="D43" s="229"/>
      <c r="E43" s="229"/>
      <c r="F43" s="229"/>
    </row>
    <row r="44" spans="1:6" ht="15.75" x14ac:dyDescent="0.25">
      <c r="A44" s="280"/>
      <c r="B44" s="307"/>
      <c r="C44" s="308"/>
      <c r="D44" s="229"/>
      <c r="E44" s="229"/>
      <c r="F44" s="229"/>
    </row>
  </sheetData>
  <mergeCells count="3">
    <mergeCell ref="A2:F2"/>
    <mergeCell ref="A10:F10"/>
    <mergeCell ref="A27:F27"/>
  </mergeCells>
  <pageMargins left="0.74803149606299213" right="0.74803149606299213" top="0.98425196850393704" bottom="0.98425196850393704" header="0.51181102362204722" footer="0.51181102362204722"/>
  <pageSetup paperSize="9" scale="6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preventivo pubblico</vt:lpstr>
      <vt:lpstr>Preventivo costo intervento</vt:lpstr>
      <vt:lpstr>quadro economico</vt:lpstr>
      <vt:lpstr>Costi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pittana</dc:creator>
  <cp:lastModifiedBy>Valerio SEDRAN</cp:lastModifiedBy>
  <cp:lastPrinted>2017-05-08T09:58:51Z</cp:lastPrinted>
  <dcterms:created xsi:type="dcterms:W3CDTF">2016-11-23T09:12:16Z</dcterms:created>
  <dcterms:modified xsi:type="dcterms:W3CDTF">2017-08-30T09:34:49Z</dcterms:modified>
</cp:coreProperties>
</file>