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25" activeTab="0"/>
  </bookViews>
  <sheets>
    <sheet name="17.1" sheetId="1" r:id="rId1"/>
  </sheets>
  <externalReferences>
    <externalReference r:id="rId4"/>
  </externalReferences>
  <definedNames>
    <definedName name="tab1a">'[1]All.1a'!$B$11:$M$29</definedName>
  </definedNames>
  <calcPr fullCalcOnLoad="1"/>
</workbook>
</file>

<file path=xl/sharedStrings.xml><?xml version="1.0" encoding="utf-8"?>
<sst xmlns="http://schemas.openxmlformats.org/spreadsheetml/2006/main" count="92" uniqueCount="25">
  <si>
    <t>Leggeri</t>
  </si>
  <si>
    <t>Pesanti</t>
  </si>
  <si>
    <t>Totale</t>
  </si>
  <si>
    <t>Anno 2008</t>
  </si>
  <si>
    <t>Stazioni di entrata</t>
  </si>
  <si>
    <r>
      <t xml:space="preserve">Confine </t>
    </r>
    <r>
      <rPr>
        <i/>
        <sz val="8"/>
        <rFont val="Arial"/>
        <family val="2"/>
      </rPr>
      <t>(Piemonte - Valle d'Aosta)</t>
    </r>
  </si>
  <si>
    <t>Pont-Saint-Martin</t>
  </si>
  <si>
    <t>Verrès</t>
  </si>
  <si>
    <t>Nus</t>
  </si>
  <si>
    <t>Aosta Gran San Bernardo</t>
  </si>
  <si>
    <t>Aosta Monte Bianco</t>
  </si>
  <si>
    <t>Châtillon</t>
  </si>
  <si>
    <t>Stazioni di uscita</t>
  </si>
  <si>
    <t>Aosta Est (sistema aperto)</t>
  </si>
  <si>
    <t>Stazioni di entrata/uscita</t>
  </si>
  <si>
    <t>Anno 2009</t>
  </si>
  <si>
    <t>Variazioni percentuali 2009/2008</t>
  </si>
  <si>
    <t>Aosta Est (sistema aperto) (a)</t>
  </si>
  <si>
    <t>(a) dal giorno 27 luglio 2009 transiti gratuiti ai clienti telepass sulla tratta Aosta Est - Aosta Ovest</t>
  </si>
  <si>
    <r>
      <t>Fonte</t>
    </r>
    <r>
      <rPr>
        <sz val="7"/>
        <rFont val="Arial"/>
        <family val="2"/>
      </rPr>
      <t>: Società Autostrade Valdostane S.A.V. spa -ufficio controllo pedaggi</t>
    </r>
  </si>
  <si>
    <t>Anno 2010</t>
  </si>
  <si>
    <t>Variazioni percentuali 2010/2009</t>
  </si>
  <si>
    <r>
      <t xml:space="preserve">Confine </t>
    </r>
    <r>
      <rPr>
        <i/>
        <sz val="8"/>
        <rFont val="Arial"/>
        <family val="2"/>
      </rPr>
      <t>( Valle d'Aosta - Piemonte )</t>
    </r>
  </si>
  <si>
    <r>
      <t xml:space="preserve">Confine </t>
    </r>
    <r>
      <rPr>
        <i/>
        <sz val="8"/>
        <rFont val="Arial"/>
        <family val="2"/>
      </rPr>
      <t>(Piemonte - V.d.A. - e viceversa)</t>
    </r>
  </si>
  <si>
    <t>Tavola 17.1 - Transiti autostradali suddivisi per categoria e stazioni autostradali - Valle d'Aosta - Anni 2008-2010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</si>
</sst>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"/>
    <numFmt numFmtId="172" formatCode="#,##0.000"/>
    <numFmt numFmtId="173" formatCode="#,##0.0000"/>
    <numFmt numFmtId="174" formatCode="#,##0.00000"/>
    <numFmt numFmtId="175" formatCode="#,##0_);\(#,##0\)"/>
    <numFmt numFmtId="176" formatCode="#,##0.000_);\(#,##0.000\)"/>
    <numFmt numFmtId="177" formatCode="#,##0.00_);\(#,##0.00\)"/>
    <numFmt numFmtId="178" formatCode="#,##0.0_);\(#,##0.0\)"/>
    <numFmt numFmtId="179" formatCode="0.0"/>
    <numFmt numFmtId="180" formatCode="General_)"/>
    <numFmt numFmtId="181" formatCode="#,##0.0000_);\(#,##0.0000\)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_-* #,##0.00_-;\-* #,##0.00_-;_-* &quot;-&quot;_-;_-@_-"/>
    <numFmt numFmtId="188" formatCode="_-* #,##0.000_-;\-* #,##0.000_-;_-* &quot;-&quot;_-;_-@_-"/>
    <numFmt numFmtId="189" formatCode="_-* #,##0.0_-;\-* #,##0.0_-;_-* &quot;-&quot;_-;_-@_-"/>
    <numFmt numFmtId="190" formatCode="#,##0.00;\(#,##0.00\)"/>
    <numFmt numFmtId="191" formatCode="#,##0;[Red]\(#,##0\)"/>
    <numFmt numFmtId="192" formatCode="#,##0.00000;[Red]\(#,##0.00000\)"/>
    <numFmt numFmtId="193" formatCode="&quot;€&quot;\ #,##0.00"/>
    <numFmt numFmtId="194" formatCode="#,##0.000000"/>
    <numFmt numFmtId="195" formatCode="#,##0.00\ "/>
    <numFmt numFmtId="196" formatCode="#,##0.00\ 000"/>
    <numFmt numFmtId="197" formatCode="#,##0.00000\ "/>
    <numFmt numFmtId="198" formatCode="\€\ #,##0.00"/>
    <numFmt numFmtId="199" formatCode="\¤\ #,##0.00"/>
    <numFmt numFmtId="200" formatCode="\ \ #,##0.00"/>
    <numFmt numFmtId="201" formatCode="d/m/yy"/>
    <numFmt numFmtId="202" formatCode="\-"/>
    <numFmt numFmtId="203" formatCode="_-[$€-2]\ * #,##0.00_-;\-[$€-2]\ * #,##0.00_-;_-[$€-2]\ * &quot;-&quot;??_-"/>
    <numFmt numFmtId="204" formatCode="#,##0.0;[Red]\-#,##0.0"/>
    <numFmt numFmtId="205" formatCode="d/m"/>
    <numFmt numFmtId="206" formatCode="_-* #,##0.0_-;\-* #,##0.0_-;_-* &quot;-&quot;?_-;_-@_-"/>
    <numFmt numFmtId="207" formatCode="#,##0;\(#,##0.00\9"/>
    <numFmt numFmtId="208" formatCode="#,##0.0;\-#,##0.0"/>
    <numFmt numFmtId="209" formatCode="#,##0;\(#,##0\)"/>
    <numFmt numFmtId="210" formatCode="#,##0.00\ [$€];[Red]\-#,##0.00\ [$€]"/>
    <numFmt numFmtId="211" formatCode="#,##0.0;\(#,##0.0\)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  <numFmt numFmtId="216" formatCode="0.000%"/>
    <numFmt numFmtId="217" formatCode="0.0000%"/>
    <numFmt numFmtId="218" formatCode="0.00000%"/>
    <numFmt numFmtId="219" formatCode="0.000000%"/>
    <numFmt numFmtId="220" formatCode="0.0000000%"/>
    <numFmt numFmtId="221" formatCode="0.00000000%"/>
    <numFmt numFmtId="222" formatCode="#,##0.000;[Red]\-#,##0.000"/>
    <numFmt numFmtId="223" formatCode="#,##0.0000;[Red]\-#,##0.0000"/>
    <numFmt numFmtId="224" formatCode="#,##0.00000;[Red]\-#,##0.00000"/>
    <numFmt numFmtId="225" formatCode="#,##0.000000;[Red]\-#,##0.000000"/>
    <numFmt numFmtId="226" formatCode="#,##0\ \ \ ;\(#,##0\)\ \ \ "/>
  </numFmts>
  <fonts count="32">
    <font>
      <sz val="10"/>
      <name val="Arial"/>
      <family val="0"/>
    </font>
    <font>
      <sz val="12"/>
      <name val="Trebuchet MS"/>
      <family val="2"/>
    </font>
    <font>
      <sz val="10"/>
      <name val="Trebuchet MS"/>
      <family val="0"/>
    </font>
    <font>
      <b/>
      <sz val="10"/>
      <name val="Trebuchet MS"/>
      <family val="2"/>
    </font>
    <font>
      <b/>
      <sz val="9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0" fillId="0" borderId="0" applyFont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50" applyFont="1" applyFill="1" applyBorder="1">
      <alignment/>
      <protection/>
    </xf>
    <xf numFmtId="0" fontId="7" fillId="0" borderId="0" xfId="50" applyFont="1" applyFill="1" applyBorder="1">
      <alignment/>
      <protection/>
    </xf>
    <xf numFmtId="0" fontId="8" fillId="0" borderId="0" xfId="50" applyFont="1" applyFill="1" applyBorder="1">
      <alignment/>
      <protection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0" fontId="7" fillId="0" borderId="0" xfId="50" applyNumberFormat="1" applyFont="1" applyFill="1" applyBorder="1">
      <alignment/>
      <protection/>
    </xf>
    <xf numFmtId="0" fontId="12" fillId="0" borderId="0" xfId="0" applyFont="1" applyAlignment="1">
      <alignment/>
    </xf>
    <xf numFmtId="3" fontId="7" fillId="0" borderId="0" xfId="5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50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0" fontId="7" fillId="0" borderId="0" xfId="50" applyNumberFormat="1" applyFont="1" applyFill="1" applyBorder="1" applyProtection="1">
      <alignment/>
      <protection locked="0"/>
    </xf>
    <xf numFmtId="3" fontId="6" fillId="0" borderId="0" xfId="0" applyNumberFormat="1" applyFont="1" applyBorder="1" applyAlignment="1">
      <alignment horizontal="right"/>
    </xf>
    <xf numFmtId="3" fontId="6" fillId="0" borderId="0" xfId="50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11" xfId="50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7" fillId="0" borderId="11" xfId="5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5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opia di scheda 11" xfId="47"/>
    <cellStyle name="Comma [0]" xfId="48"/>
    <cellStyle name="Neutrale" xfId="49"/>
    <cellStyle name="Normale_Bilancio Ativa 0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opia di scheda 11" xfId="65"/>
    <cellStyle name="Currency [0]" xfId="66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i\Partecipazioni\ALLEGATI%20PARTECIPAZIONI%2031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c"/>
      <sheetName val="All.1a"/>
      <sheetName val="All.1b"/>
    </sheetNames>
    <sheetDataSet>
      <sheetData sheetId="1">
        <row r="11">
          <cell r="B11" t="str">
            <v>ALBENGA CEVA S.r.l.</v>
          </cell>
          <cell r="C11" t="str">
            <v>Collegata</v>
          </cell>
          <cell r="D11" t="str">
            <v>Cuneo</v>
          </cell>
          <cell r="E11">
            <v>200000000</v>
          </cell>
          <cell r="F11">
            <v>200000</v>
          </cell>
          <cell r="G11">
            <v>510</v>
          </cell>
          <cell r="H11">
            <v>300</v>
          </cell>
          <cell r="I11">
            <v>46459</v>
          </cell>
          <cell r="J11">
            <v>23.2295</v>
          </cell>
          <cell r="K11">
            <v>56028220</v>
          </cell>
          <cell r="M11">
            <v>1000</v>
          </cell>
        </row>
        <row r="12">
          <cell r="B12" t="str">
            <v>EUROSTRUTTURE S.p.A. IN LIQUIDAZIONE</v>
          </cell>
          <cell r="C12" t="str">
            <v>Collegata</v>
          </cell>
          <cell r="D12" t="str">
            <v>Cuneo</v>
          </cell>
          <cell r="E12">
            <v>6000000000</v>
          </cell>
          <cell r="F12">
            <v>60000</v>
          </cell>
          <cell r="G12">
            <v>1327</v>
          </cell>
          <cell r="H12">
            <v>-135</v>
          </cell>
          <cell r="I12">
            <v>14400</v>
          </cell>
          <cell r="J12">
            <v>24</v>
          </cell>
          <cell r="K12">
            <v>318373706</v>
          </cell>
          <cell r="M12">
            <v>100000</v>
          </cell>
        </row>
        <row r="13">
          <cell r="B13" t="str">
            <v>INPAR S.p.A. IN LIQUIDAZIONE</v>
          </cell>
          <cell r="C13" t="str">
            <v>Collegata</v>
          </cell>
          <cell r="D13" t="str">
            <v>Torino</v>
          </cell>
          <cell r="E13">
            <v>12000000000</v>
          </cell>
          <cell r="F13">
            <v>120000</v>
          </cell>
          <cell r="G13">
            <v>6117</v>
          </cell>
          <cell r="H13">
            <v>-636</v>
          </cell>
          <cell r="I13">
            <v>40000</v>
          </cell>
          <cell r="J13">
            <v>33.33333333333333</v>
          </cell>
          <cell r="K13">
            <v>2039923825</v>
          </cell>
          <cell r="M13">
            <v>100000</v>
          </cell>
        </row>
        <row r="14">
          <cell r="B14" t="str">
            <v>S.I.S.P.A.I. S.r.l. </v>
          </cell>
          <cell r="C14" t="str">
            <v>Collegata</v>
          </cell>
          <cell r="D14" t="str">
            <v>Milano</v>
          </cell>
          <cell r="E14">
            <v>3770010000</v>
          </cell>
          <cell r="F14">
            <v>3770010</v>
          </cell>
          <cell r="I14">
            <v>0</v>
          </cell>
          <cell r="J14">
            <v>0</v>
          </cell>
          <cell r="K14">
            <v>0</v>
          </cell>
          <cell r="M14">
            <v>1000</v>
          </cell>
        </row>
        <row r="15">
          <cell r="B15" t="str">
            <v>SINECO  S.p.A.</v>
          </cell>
          <cell r="C15" t="str">
            <v>Collegata</v>
          </cell>
          <cell r="D15" t="str">
            <v>Milano</v>
          </cell>
          <cell r="E15">
            <v>1000000000</v>
          </cell>
          <cell r="F15">
            <v>10000</v>
          </cell>
          <cell r="G15">
            <v>4018</v>
          </cell>
          <cell r="H15">
            <v>351</v>
          </cell>
          <cell r="I15">
            <v>2700</v>
          </cell>
          <cell r="J15">
            <v>27</v>
          </cell>
          <cell r="K15">
            <v>270000000</v>
          </cell>
          <cell r="M15">
            <v>100000</v>
          </cell>
        </row>
        <row r="16">
          <cell r="B16" t="str">
            <v>SINELEC S.p.A.</v>
          </cell>
          <cell r="C16" t="str">
            <v>Collegata</v>
          </cell>
          <cell r="D16" t="str">
            <v>Torino</v>
          </cell>
          <cell r="E16">
            <v>3000000000</v>
          </cell>
          <cell r="F16">
            <v>30000</v>
          </cell>
          <cell r="G16">
            <v>7609</v>
          </cell>
          <cell r="H16">
            <v>1023</v>
          </cell>
          <cell r="I16">
            <v>8083</v>
          </cell>
          <cell r="J16">
            <v>26.943333333333335</v>
          </cell>
          <cell r="K16">
            <v>808300000</v>
          </cell>
        </row>
        <row r="17">
          <cell r="B17" t="str">
            <v>S.I.T.A.F. S.p.A.</v>
          </cell>
          <cell r="C17" t="str">
            <v>Collegata</v>
          </cell>
          <cell r="D17" t="str">
            <v>Torino</v>
          </cell>
          <cell r="E17">
            <v>115624860000</v>
          </cell>
          <cell r="F17">
            <v>11562486</v>
          </cell>
          <cell r="G17">
            <v>54386</v>
          </cell>
          <cell r="H17">
            <v>-29942</v>
          </cell>
          <cell r="I17">
            <v>2507644</v>
          </cell>
          <cell r="J17">
            <v>21.687758151663925</v>
          </cell>
          <cell r="K17">
            <v>28103058093</v>
          </cell>
        </row>
        <row r="18">
          <cell r="B18" t="str">
            <v>PAVIMENTAL S.p.A.</v>
          </cell>
          <cell r="C18" t="str">
            <v>Collegata</v>
          </cell>
          <cell r="D18" t="str">
            <v>Roma</v>
          </cell>
          <cell r="E18">
            <v>24243569325</v>
          </cell>
          <cell r="F18">
            <v>35916399</v>
          </cell>
          <cell r="G18">
            <v>9112</v>
          </cell>
          <cell r="H18">
            <v>1842</v>
          </cell>
          <cell r="I18">
            <v>9289718</v>
          </cell>
          <cell r="J18">
            <v>25.86483683957292</v>
          </cell>
          <cell r="K18">
            <v>5851249790</v>
          </cell>
          <cell r="M18">
            <v>675</v>
          </cell>
        </row>
        <row r="19">
          <cell r="B19" t="str">
            <v>A.T.I.V.A S.p.A.</v>
          </cell>
          <cell r="C19" t="str">
            <v>Altra</v>
          </cell>
          <cell r="D19" t="str">
            <v>Torino</v>
          </cell>
          <cell r="E19">
            <v>44931250000</v>
          </cell>
          <cell r="F19">
            <v>6418750</v>
          </cell>
          <cell r="G19">
            <v>63015</v>
          </cell>
          <cell r="H19">
            <v>8416</v>
          </cell>
          <cell r="I19">
            <v>304748</v>
          </cell>
          <cell r="J19">
            <v>4.747777994157741</v>
          </cell>
          <cell r="K19">
            <v>2601199000</v>
          </cell>
          <cell r="M19">
            <v>7000</v>
          </cell>
        </row>
        <row r="20">
          <cell r="B20" t="str">
            <v>AER.PAVIA RIVANAZZANO S.r.l.</v>
          </cell>
          <cell r="C20" t="str">
            <v>Altra</v>
          </cell>
          <cell r="D20" t="str">
            <v>Pavia</v>
          </cell>
          <cell r="E20">
            <v>1397630000</v>
          </cell>
          <cell r="F20">
            <v>13976.3</v>
          </cell>
          <cell r="G20">
            <v>1257</v>
          </cell>
          <cell r="H20">
            <v>-87</v>
          </cell>
          <cell r="I20">
            <v>912.19</v>
          </cell>
          <cell r="J20">
            <v>6.526691613660268</v>
          </cell>
          <cell r="K20">
            <v>109770000</v>
          </cell>
          <cell r="M20">
            <v>100000</v>
          </cell>
        </row>
        <row r="21">
          <cell r="B21" t="str">
            <v>S.A.V. S.p.A.</v>
          </cell>
          <cell r="C21" t="str">
            <v>Altra</v>
          </cell>
          <cell r="D21" t="str">
            <v>Chatillon AO</v>
          </cell>
          <cell r="E21">
            <v>24000000000</v>
          </cell>
          <cell r="F21">
            <v>1410000</v>
          </cell>
          <cell r="G21">
            <v>30179</v>
          </cell>
          <cell r="H21">
            <v>160</v>
          </cell>
          <cell r="I21">
            <v>239700</v>
          </cell>
          <cell r="J21">
            <v>17</v>
          </cell>
          <cell r="K21">
            <v>2773488500</v>
          </cell>
          <cell r="M21">
            <v>17021.27659574468</v>
          </cell>
        </row>
        <row r="22">
          <cell r="B22" t="str">
            <v>S.I.N.A. S.p.A.</v>
          </cell>
          <cell r="C22" t="str">
            <v>Altra</v>
          </cell>
          <cell r="D22" t="str">
            <v>Milano</v>
          </cell>
          <cell r="E22">
            <v>4056250000</v>
          </cell>
          <cell r="F22">
            <v>4056250</v>
          </cell>
          <cell r="G22">
            <v>21904</v>
          </cell>
          <cell r="H22">
            <v>1640</v>
          </cell>
          <cell r="I22">
            <v>226278</v>
          </cell>
          <cell r="J22">
            <v>5.578502311248075</v>
          </cell>
          <cell r="K22">
            <v>348449720</v>
          </cell>
          <cell r="M22">
            <v>1000</v>
          </cell>
        </row>
        <row r="23">
          <cell r="B23" t="str">
            <v>SITECH S.p.A.</v>
          </cell>
          <cell r="C23" t="str">
            <v>Altra</v>
          </cell>
          <cell r="D23" t="str">
            <v>Roma</v>
          </cell>
          <cell r="E23">
            <v>100000000000</v>
          </cell>
          <cell r="F23">
            <v>1000000</v>
          </cell>
          <cell r="G23">
            <v>98183</v>
          </cell>
          <cell r="H23">
            <v>-1246</v>
          </cell>
          <cell r="I23">
            <v>30300</v>
          </cell>
          <cell r="J23">
            <v>3.0300000000000002</v>
          </cell>
          <cell r="K23">
            <v>3030000000</v>
          </cell>
          <cell r="M23">
            <v>100000</v>
          </cell>
        </row>
        <row r="24">
          <cell r="B24" t="str">
            <v>S.I.TRA.CI.  S.p.A.</v>
          </cell>
          <cell r="C24" t="str">
            <v>Altra</v>
          </cell>
          <cell r="D24" t="str">
            <v>Cuneo</v>
          </cell>
          <cell r="E24">
            <v>17767855000</v>
          </cell>
          <cell r="F24">
            <v>7107142</v>
          </cell>
          <cell r="G24">
            <v>20333</v>
          </cell>
          <cell r="H24">
            <v>205</v>
          </cell>
          <cell r="I24">
            <v>753504</v>
          </cell>
          <cell r="J24">
            <v>10.602067610299612</v>
          </cell>
          <cell r="K24">
            <v>1920008821</v>
          </cell>
          <cell r="M24">
            <v>2500</v>
          </cell>
        </row>
        <row r="25">
          <cell r="B25" t="str">
            <v>SALT</v>
          </cell>
          <cell r="C25" t="str">
            <v>Altra</v>
          </cell>
          <cell r="D25" t="str">
            <v>Lido di Camaiore (LU)</v>
          </cell>
          <cell r="E25">
            <v>150000000000</v>
          </cell>
          <cell r="F25">
            <v>3000000</v>
          </cell>
          <cell r="G25">
            <v>323318</v>
          </cell>
          <cell r="H25">
            <v>46042</v>
          </cell>
          <cell r="I25">
            <v>25000</v>
          </cell>
          <cell r="J25">
            <v>0.8333333333333334</v>
          </cell>
          <cell r="K25">
            <v>2755000000</v>
          </cell>
          <cell r="M25">
            <v>50000</v>
          </cell>
        </row>
        <row r="26">
          <cell r="B26" t="str">
            <v>SERRAVALLE-MILANO S.p.A.</v>
          </cell>
          <cell r="C26" t="str">
            <v>Altra</v>
          </cell>
          <cell r="D26" t="str">
            <v>Assago MI</v>
          </cell>
          <cell r="E26">
            <v>180000000000</v>
          </cell>
          <cell r="F26">
            <v>180000000</v>
          </cell>
          <cell r="G26">
            <v>257830</v>
          </cell>
          <cell r="H26">
            <v>27177</v>
          </cell>
          <cell r="I26">
            <v>1620000</v>
          </cell>
          <cell r="J26">
            <v>0.8999999999999999</v>
          </cell>
          <cell r="K26">
            <v>2064526500</v>
          </cell>
          <cell r="M26">
            <v>1000</v>
          </cell>
        </row>
        <row r="27">
          <cell r="B27" t="str">
            <v>TELON TLC S.p.A. IN LIQUIDAZIONE </v>
          </cell>
          <cell r="C27" t="str">
            <v>Altra</v>
          </cell>
          <cell r="D27" t="str">
            <v>Napoli</v>
          </cell>
          <cell r="E27">
            <v>350000000000</v>
          </cell>
          <cell r="F27">
            <v>3500000</v>
          </cell>
          <cell r="G27">
            <v>337517</v>
          </cell>
          <cell r="H27">
            <v>-96</v>
          </cell>
          <cell r="I27">
            <v>105000</v>
          </cell>
          <cell r="J27">
            <v>3</v>
          </cell>
          <cell r="K27">
            <v>109720646</v>
          </cell>
          <cell r="M27">
            <v>100000</v>
          </cell>
        </row>
        <row r="28">
          <cell r="B28" t="str">
            <v>AUTOSTRADE S.p.A.</v>
          </cell>
          <cell r="C28" t="str">
            <v>Altra</v>
          </cell>
          <cell r="D28" t="str">
            <v>Roma</v>
          </cell>
          <cell r="E28">
            <v>1183082900000</v>
          </cell>
          <cell r="F28">
            <v>1183082900</v>
          </cell>
          <cell r="G28">
            <v>3461364</v>
          </cell>
          <cell r="H28">
            <v>565814</v>
          </cell>
          <cell r="I28">
            <v>2086000</v>
          </cell>
          <cell r="J28">
            <v>0.17631900520242494</v>
          </cell>
          <cell r="K28">
            <v>27833478072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32.8515625" style="33" customWidth="1"/>
    <col min="2" max="4" width="9.7109375" style="33" customWidth="1"/>
    <col min="5" max="5" width="10.57421875" style="33" bestFit="1" customWidth="1"/>
    <col min="6" max="6" width="9.7109375" style="33" bestFit="1" customWidth="1"/>
    <col min="7" max="7" width="10.57421875" style="33" bestFit="1" customWidth="1"/>
    <col min="8" max="13" width="8.7109375" style="33" customWidth="1"/>
    <col min="14" max="16" width="9.28125" style="33" bestFit="1" customWidth="1"/>
    <col min="17" max="16384" width="9.140625" style="33" customWidth="1"/>
  </cols>
  <sheetData>
    <row r="1" spans="1:13" s="1" customFormat="1" ht="12.7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0" s="2" customFormat="1" ht="20.25" customHeight="1">
      <c r="A2" s="6"/>
      <c r="H2" s="28"/>
      <c r="I2" s="28"/>
      <c r="J2" s="28"/>
    </row>
    <row r="3" spans="1:16" s="3" customFormat="1" ht="12.75" customHeight="1">
      <c r="A3" s="44" t="s">
        <v>4</v>
      </c>
      <c r="B3" s="46" t="s">
        <v>3</v>
      </c>
      <c r="C3" s="47"/>
      <c r="D3" s="47"/>
      <c r="E3" s="46" t="s">
        <v>15</v>
      </c>
      <c r="F3" s="47"/>
      <c r="G3" s="47"/>
      <c r="H3" s="46" t="s">
        <v>16</v>
      </c>
      <c r="I3" s="47"/>
      <c r="J3" s="47"/>
      <c r="K3" s="42" t="s">
        <v>20</v>
      </c>
      <c r="L3" s="42"/>
      <c r="M3" s="42"/>
      <c r="N3" s="42" t="s">
        <v>21</v>
      </c>
      <c r="O3" s="43"/>
      <c r="P3" s="43"/>
    </row>
    <row r="4" spans="1:16" s="4" customFormat="1" ht="15" customHeight="1">
      <c r="A4" s="45"/>
      <c r="B4" s="20" t="s">
        <v>0</v>
      </c>
      <c r="C4" s="20" t="s">
        <v>1</v>
      </c>
      <c r="D4" s="20" t="s">
        <v>2</v>
      </c>
      <c r="E4" s="20" t="s">
        <v>0</v>
      </c>
      <c r="F4" s="20" t="s">
        <v>1</v>
      </c>
      <c r="G4" s="20" t="s">
        <v>2</v>
      </c>
      <c r="H4" s="20" t="s">
        <v>0</v>
      </c>
      <c r="I4" s="20" t="s">
        <v>1</v>
      </c>
      <c r="J4" s="20" t="s">
        <v>2</v>
      </c>
      <c r="K4" s="29" t="s">
        <v>0</v>
      </c>
      <c r="L4" s="20" t="s">
        <v>1</v>
      </c>
      <c r="M4" s="20" t="s">
        <v>2</v>
      </c>
      <c r="N4" s="20" t="s">
        <v>0</v>
      </c>
      <c r="O4" s="20" t="s">
        <v>1</v>
      </c>
      <c r="P4" s="20" t="s">
        <v>2</v>
      </c>
    </row>
    <row r="5" spans="1:13" s="4" customFormat="1" ht="12.75" customHeight="1">
      <c r="A5" s="11"/>
      <c r="B5" s="12"/>
      <c r="C5" s="12"/>
      <c r="D5" s="12"/>
      <c r="E5" s="12"/>
      <c r="F5" s="12"/>
      <c r="G5" s="12"/>
      <c r="K5" s="12"/>
      <c r="L5" s="12"/>
      <c r="M5" s="12"/>
    </row>
    <row r="6" spans="1:16" s="4" customFormat="1" ht="11.25">
      <c r="A6" s="13" t="s">
        <v>5</v>
      </c>
      <c r="B6" s="8">
        <v>3215023</v>
      </c>
      <c r="C6" s="17">
        <v>748808</v>
      </c>
      <c r="D6" s="8">
        <f>B6+C6</f>
        <v>3963831</v>
      </c>
      <c r="E6" s="21">
        <v>3299029</v>
      </c>
      <c r="F6" s="17">
        <v>700702</v>
      </c>
      <c r="G6" s="21">
        <f>SUM(E6+F6)</f>
        <v>3999731</v>
      </c>
      <c r="H6" s="15">
        <f>(E6-B6)/B6</f>
        <v>0.026129206540668606</v>
      </c>
      <c r="I6" s="24">
        <f>(F6-C6)/C6</f>
        <v>-0.06424343757011143</v>
      </c>
      <c r="J6" s="15">
        <f>(G6-D6)/D6</f>
        <v>0.009056894706156745</v>
      </c>
      <c r="K6" s="21">
        <v>3237130</v>
      </c>
      <c r="L6" s="21">
        <v>743430</v>
      </c>
      <c r="M6" s="21">
        <f>SUM(K6:L6)</f>
        <v>3980560</v>
      </c>
      <c r="N6" s="15">
        <f aca="true" t="shared" si="0" ref="N6:P12">(K6-E6)/E6</f>
        <v>-0.01876279353712865</v>
      </c>
      <c r="O6" s="15">
        <f t="shared" si="0"/>
        <v>0.06097884692779527</v>
      </c>
      <c r="P6" s="15">
        <f t="shared" si="0"/>
        <v>-0.004793072334114469</v>
      </c>
    </row>
    <row r="7" spans="1:16" s="5" customFormat="1" ht="12">
      <c r="A7" s="13" t="s">
        <v>6</v>
      </c>
      <c r="B7" s="8">
        <v>581178</v>
      </c>
      <c r="C7" s="8">
        <v>100608</v>
      </c>
      <c r="D7" s="8">
        <f aca="true" t="shared" si="1" ref="D7:D12">B7+C7</f>
        <v>681786</v>
      </c>
      <c r="E7" s="21">
        <v>600685</v>
      </c>
      <c r="F7" s="21">
        <v>99792</v>
      </c>
      <c r="G7" s="21">
        <f aca="true" t="shared" si="2" ref="G7:G12">SUM(E7+F7)</f>
        <v>700477</v>
      </c>
      <c r="H7" s="15">
        <f aca="true" t="shared" si="3" ref="H7:I12">(E7-B7)/B7</f>
        <v>0.03356458778549773</v>
      </c>
      <c r="I7" s="15">
        <f t="shared" si="3"/>
        <v>-0.008110687022900763</v>
      </c>
      <c r="J7" s="15">
        <f aca="true" t="shared" si="4" ref="J7:J12">(G7-D7)/D7</f>
        <v>0.027414760643369035</v>
      </c>
      <c r="K7" s="21">
        <v>594836</v>
      </c>
      <c r="L7" s="21">
        <v>99630</v>
      </c>
      <c r="M7" s="21">
        <f aca="true" t="shared" si="5" ref="M7:M12">SUM(K7:L7)</f>
        <v>694466</v>
      </c>
      <c r="N7" s="15">
        <f t="shared" si="0"/>
        <v>-0.009737216677626377</v>
      </c>
      <c r="O7" s="15">
        <f t="shared" si="0"/>
        <v>-0.0016233766233766235</v>
      </c>
      <c r="P7" s="15">
        <f t="shared" si="0"/>
        <v>-0.00858129531733376</v>
      </c>
    </row>
    <row r="8" spans="1:16" s="5" customFormat="1" ht="12">
      <c r="A8" s="13" t="s">
        <v>7</v>
      </c>
      <c r="B8" s="8">
        <v>740186</v>
      </c>
      <c r="C8" s="8">
        <v>132984</v>
      </c>
      <c r="D8" s="8">
        <f t="shared" si="1"/>
        <v>873170</v>
      </c>
      <c r="E8" s="21">
        <v>751522</v>
      </c>
      <c r="F8" s="21">
        <v>126643</v>
      </c>
      <c r="G8" s="21">
        <f t="shared" si="2"/>
        <v>878165</v>
      </c>
      <c r="H8" s="15">
        <f t="shared" si="3"/>
        <v>0.015315069455515236</v>
      </c>
      <c r="I8" s="15">
        <f t="shared" si="3"/>
        <v>-0.047682427961258496</v>
      </c>
      <c r="J8" s="15">
        <f t="shared" si="4"/>
        <v>0.005720535520001832</v>
      </c>
      <c r="K8" s="21">
        <v>757426</v>
      </c>
      <c r="L8" s="21">
        <v>128800</v>
      </c>
      <c r="M8" s="21">
        <f t="shared" si="5"/>
        <v>886226</v>
      </c>
      <c r="N8" s="15">
        <f t="shared" si="0"/>
        <v>0.00785605744076687</v>
      </c>
      <c r="O8" s="15">
        <f t="shared" si="0"/>
        <v>0.01703212968738896</v>
      </c>
      <c r="P8" s="15">
        <f t="shared" si="0"/>
        <v>0.009179368341940296</v>
      </c>
    </row>
    <row r="9" spans="1:16" s="5" customFormat="1" ht="12">
      <c r="A9" s="13" t="s">
        <v>11</v>
      </c>
      <c r="B9" s="8">
        <v>1114602</v>
      </c>
      <c r="C9" s="8">
        <v>119355</v>
      </c>
      <c r="D9" s="8">
        <f t="shared" si="1"/>
        <v>1233957</v>
      </c>
      <c r="E9" s="21">
        <v>1120542</v>
      </c>
      <c r="F9" s="21">
        <v>116579</v>
      </c>
      <c r="G9" s="21">
        <f t="shared" si="2"/>
        <v>1237121</v>
      </c>
      <c r="H9" s="15">
        <f t="shared" si="3"/>
        <v>0.005329256541796982</v>
      </c>
      <c r="I9" s="15">
        <f t="shared" si="3"/>
        <v>-0.0232583469481798</v>
      </c>
      <c r="J9" s="15">
        <f t="shared" si="4"/>
        <v>0.002564108797956493</v>
      </c>
      <c r="K9" s="21">
        <v>1055002</v>
      </c>
      <c r="L9" s="21">
        <v>120253</v>
      </c>
      <c r="M9" s="21">
        <f t="shared" si="5"/>
        <v>1175255</v>
      </c>
      <c r="N9" s="15">
        <f t="shared" si="0"/>
        <v>-0.05848955237733169</v>
      </c>
      <c r="O9" s="15">
        <f t="shared" si="0"/>
        <v>0.03151510992545827</v>
      </c>
      <c r="P9" s="15">
        <f t="shared" si="0"/>
        <v>-0.05000804286727006</v>
      </c>
    </row>
    <row r="10" spans="1:16" s="5" customFormat="1" ht="12">
      <c r="A10" s="13" t="s">
        <v>8</v>
      </c>
      <c r="B10" s="8">
        <v>251411</v>
      </c>
      <c r="C10" s="8">
        <v>66920</v>
      </c>
      <c r="D10" s="8">
        <f t="shared" si="1"/>
        <v>318331</v>
      </c>
      <c r="E10" s="21">
        <v>259213</v>
      </c>
      <c r="F10" s="21">
        <v>67636</v>
      </c>
      <c r="G10" s="21">
        <f t="shared" si="2"/>
        <v>326849</v>
      </c>
      <c r="H10" s="15">
        <f t="shared" si="3"/>
        <v>0.03103285059126291</v>
      </c>
      <c r="I10" s="15">
        <f t="shared" si="3"/>
        <v>0.010699342498505678</v>
      </c>
      <c r="J10" s="15">
        <f t="shared" si="4"/>
        <v>0.026758311317465155</v>
      </c>
      <c r="K10" s="21">
        <v>256977</v>
      </c>
      <c r="L10" s="21">
        <v>68510</v>
      </c>
      <c r="M10" s="21">
        <f t="shared" si="5"/>
        <v>325487</v>
      </c>
      <c r="N10" s="15">
        <f t="shared" si="0"/>
        <v>-0.008626110573157982</v>
      </c>
      <c r="O10" s="15">
        <f t="shared" si="0"/>
        <v>0.012922112484475723</v>
      </c>
      <c r="P10" s="15">
        <f t="shared" si="0"/>
        <v>-0.004167061854250739</v>
      </c>
    </row>
    <row r="11" spans="1:16" s="5" customFormat="1" ht="12.75" customHeight="1">
      <c r="A11" s="13" t="s">
        <v>9</v>
      </c>
      <c r="B11" s="8">
        <v>1506856</v>
      </c>
      <c r="C11" s="8">
        <v>262054</v>
      </c>
      <c r="D11" s="8">
        <f t="shared" si="1"/>
        <v>1768910</v>
      </c>
      <c r="E11" s="21">
        <v>1522165</v>
      </c>
      <c r="F11" s="21">
        <v>242949</v>
      </c>
      <c r="G11" s="21">
        <f t="shared" si="2"/>
        <v>1765114</v>
      </c>
      <c r="H11" s="15">
        <f t="shared" si="3"/>
        <v>0.010159564019388714</v>
      </c>
      <c r="I11" s="15">
        <f t="shared" si="3"/>
        <v>-0.07290482114373373</v>
      </c>
      <c r="J11" s="15">
        <f t="shared" si="4"/>
        <v>-0.0021459542882339973</v>
      </c>
      <c r="K11" s="21">
        <v>1488126</v>
      </c>
      <c r="L11" s="21">
        <v>249097</v>
      </c>
      <c r="M11" s="21">
        <f t="shared" si="5"/>
        <v>1737223</v>
      </c>
      <c r="N11" s="15">
        <f t="shared" si="0"/>
        <v>-0.022362227485193786</v>
      </c>
      <c r="O11" s="15">
        <f t="shared" si="0"/>
        <v>0.025305722600216508</v>
      </c>
      <c r="P11" s="15">
        <f t="shared" si="0"/>
        <v>-0.01580124569857811</v>
      </c>
    </row>
    <row r="12" spans="1:16" s="5" customFormat="1" ht="12">
      <c r="A12" s="13" t="s">
        <v>10</v>
      </c>
      <c r="B12" s="8">
        <v>962351</v>
      </c>
      <c r="C12" s="8">
        <v>409359</v>
      </c>
      <c r="D12" s="8">
        <f t="shared" si="1"/>
        <v>1371710</v>
      </c>
      <c r="E12" s="21">
        <v>990278</v>
      </c>
      <c r="F12" s="21">
        <v>370266</v>
      </c>
      <c r="G12" s="21">
        <f t="shared" si="2"/>
        <v>1360544</v>
      </c>
      <c r="H12" s="15">
        <f t="shared" si="3"/>
        <v>0.02901955731328798</v>
      </c>
      <c r="I12" s="15">
        <f t="shared" si="3"/>
        <v>-0.0954980835892212</v>
      </c>
      <c r="J12" s="15">
        <f t="shared" si="4"/>
        <v>-0.0081402045621888</v>
      </c>
      <c r="K12" s="21">
        <v>976398</v>
      </c>
      <c r="L12" s="21">
        <v>393571</v>
      </c>
      <c r="M12" s="21">
        <f t="shared" si="5"/>
        <v>1369969</v>
      </c>
      <c r="N12" s="15">
        <f t="shared" si="0"/>
        <v>-0.014016266139407318</v>
      </c>
      <c r="O12" s="15">
        <f t="shared" si="0"/>
        <v>0.06294123684054166</v>
      </c>
      <c r="P12" s="15">
        <f t="shared" si="0"/>
        <v>0.006927376108380177</v>
      </c>
    </row>
    <row r="13" spans="1:16" s="5" customFormat="1" ht="12">
      <c r="A13" s="13"/>
      <c r="B13" s="8"/>
      <c r="C13" s="8"/>
      <c r="D13" s="8"/>
      <c r="E13" s="21"/>
      <c r="F13" s="21"/>
      <c r="G13" s="21"/>
      <c r="H13" s="15"/>
      <c r="I13" s="15"/>
      <c r="J13" s="15"/>
      <c r="K13" s="21"/>
      <c r="L13" s="21"/>
      <c r="M13" s="21"/>
      <c r="N13" s="15"/>
      <c r="O13" s="15"/>
      <c r="P13" s="15"/>
    </row>
    <row r="14" spans="1:16" s="5" customFormat="1" ht="12">
      <c r="A14" s="14" t="s">
        <v>2</v>
      </c>
      <c r="B14" s="25">
        <f aca="true" t="shared" si="6" ref="B14:M14">SUM(B6:B12)</f>
        <v>8371607</v>
      </c>
      <c r="C14" s="25">
        <f t="shared" si="6"/>
        <v>1840088</v>
      </c>
      <c r="D14" s="25">
        <f t="shared" si="6"/>
        <v>10211695</v>
      </c>
      <c r="E14" s="9">
        <f t="shared" si="6"/>
        <v>8543434</v>
      </c>
      <c r="F14" s="9">
        <f t="shared" si="6"/>
        <v>1724567</v>
      </c>
      <c r="G14" s="9">
        <f t="shared" si="6"/>
        <v>10268001</v>
      </c>
      <c r="H14" s="15">
        <f>(E14-B14)/B14</f>
        <v>0.020524972087199028</v>
      </c>
      <c r="I14" s="15">
        <f>(F14-C14)/C14</f>
        <v>-0.06278014964501698</v>
      </c>
      <c r="J14" s="15">
        <f>(G14-D14)/D14</f>
        <v>0.005513874043437451</v>
      </c>
      <c r="K14" s="9">
        <f t="shared" si="6"/>
        <v>8365895</v>
      </c>
      <c r="L14" s="9">
        <f t="shared" si="6"/>
        <v>1803291</v>
      </c>
      <c r="M14" s="9">
        <f t="shared" si="6"/>
        <v>10169186</v>
      </c>
      <c r="N14" s="15">
        <f>(K14-E14)/E14</f>
        <v>-0.020780753968486207</v>
      </c>
      <c r="O14" s="15">
        <f>(L14-F14)/F14</f>
        <v>0.04564855989938344</v>
      </c>
      <c r="P14" s="15">
        <f>(M14-G14)/G14</f>
        <v>-0.009623586908493678</v>
      </c>
    </row>
    <row r="15" spans="1:16" ht="12.75">
      <c r="A15" s="7"/>
      <c r="B15" s="10"/>
      <c r="C15" s="10"/>
      <c r="D15" s="10"/>
      <c r="E15" s="10"/>
      <c r="F15" s="10"/>
      <c r="G15" s="10"/>
      <c r="H15" s="32"/>
      <c r="I15" s="32"/>
      <c r="J15" s="32"/>
      <c r="K15" s="27"/>
      <c r="L15" s="27"/>
      <c r="M15" s="27"/>
      <c r="N15" s="32"/>
      <c r="O15" s="32"/>
      <c r="P15" s="32"/>
    </row>
    <row r="16" spans="1:13" s="38" customFormat="1" ht="12.75">
      <c r="A16" s="34"/>
      <c r="B16" s="18"/>
      <c r="C16" s="18"/>
      <c r="D16" s="18"/>
      <c r="E16" s="18"/>
      <c r="F16" s="18"/>
      <c r="G16" s="18"/>
      <c r="H16" s="35"/>
      <c r="I16" s="35"/>
      <c r="J16" s="35"/>
      <c r="K16" s="36"/>
      <c r="L16" s="37"/>
      <c r="M16" s="37"/>
    </row>
    <row r="17" spans="2:13" s="38" customFormat="1" ht="12.75">
      <c r="B17" s="19"/>
      <c r="C17" s="19"/>
      <c r="D17" s="19"/>
      <c r="E17" s="19"/>
      <c r="F17" s="19"/>
      <c r="G17" s="19"/>
      <c r="H17" s="35"/>
      <c r="I17" s="35"/>
      <c r="J17" s="35"/>
      <c r="K17" s="31"/>
      <c r="L17" s="39"/>
      <c r="M17" s="39"/>
    </row>
    <row r="18" spans="1:16" ht="12.75">
      <c r="A18" s="44" t="s">
        <v>12</v>
      </c>
      <c r="B18" s="46" t="s">
        <v>3</v>
      </c>
      <c r="C18" s="47"/>
      <c r="D18" s="47"/>
      <c r="E18" s="46" t="s">
        <v>15</v>
      </c>
      <c r="F18" s="47"/>
      <c r="G18" s="47"/>
      <c r="H18" s="46" t="s">
        <v>16</v>
      </c>
      <c r="I18" s="47"/>
      <c r="J18" s="47"/>
      <c r="K18" s="42" t="s">
        <v>20</v>
      </c>
      <c r="L18" s="42"/>
      <c r="M18" s="42"/>
      <c r="N18" s="42" t="s">
        <v>21</v>
      </c>
      <c r="O18" s="43"/>
      <c r="P18" s="43"/>
    </row>
    <row r="19" spans="1:16" ht="12.75">
      <c r="A19" s="45"/>
      <c r="B19" s="20" t="s">
        <v>0</v>
      </c>
      <c r="C19" s="20" t="s">
        <v>1</v>
      </c>
      <c r="D19" s="20" t="s">
        <v>2</v>
      </c>
      <c r="E19" s="20" t="s">
        <v>0</v>
      </c>
      <c r="F19" s="20" t="s">
        <v>1</v>
      </c>
      <c r="G19" s="20" t="s">
        <v>2</v>
      </c>
      <c r="H19" s="20" t="s">
        <v>0</v>
      </c>
      <c r="I19" s="20" t="s">
        <v>1</v>
      </c>
      <c r="J19" s="20" t="s">
        <v>2</v>
      </c>
      <c r="K19" s="20" t="s">
        <v>0</v>
      </c>
      <c r="L19" s="20" t="s">
        <v>1</v>
      </c>
      <c r="M19" s="20" t="s">
        <v>2</v>
      </c>
      <c r="N19" s="20" t="s">
        <v>0</v>
      </c>
      <c r="O19" s="20" t="s">
        <v>1</v>
      </c>
      <c r="P19" s="20" t="s">
        <v>2</v>
      </c>
    </row>
    <row r="20" spans="1:13" ht="12.75">
      <c r="A20" s="11"/>
      <c r="B20" s="12"/>
      <c r="C20" s="12"/>
      <c r="D20" s="12"/>
      <c r="E20" s="12"/>
      <c r="F20" s="12"/>
      <c r="G20" s="12"/>
      <c r="H20" s="4"/>
      <c r="I20" s="4"/>
      <c r="J20" s="4"/>
      <c r="K20" s="12"/>
      <c r="L20" s="12"/>
      <c r="M20" s="12"/>
    </row>
    <row r="21" spans="1:16" ht="11.25" customHeight="1">
      <c r="A21" s="13" t="s">
        <v>22</v>
      </c>
      <c r="B21" s="8">
        <v>3242232</v>
      </c>
      <c r="C21" s="17">
        <v>739983</v>
      </c>
      <c r="D21" s="8">
        <f>B21+C21</f>
        <v>3982215</v>
      </c>
      <c r="E21" s="21">
        <v>3323758</v>
      </c>
      <c r="F21" s="17">
        <v>684210</v>
      </c>
      <c r="G21" s="21">
        <f>SUM(E21+F21)</f>
        <v>4007968</v>
      </c>
      <c r="H21" s="15">
        <f aca="true" t="shared" si="7" ref="H21:I28">(E21-B21)/B21</f>
        <v>0.025145023551676745</v>
      </c>
      <c r="I21" s="15">
        <f t="shared" si="7"/>
        <v>-0.07537065040683368</v>
      </c>
      <c r="J21" s="15">
        <f aca="true" t="shared" si="8" ref="J21:J28">(G21-D21)/D21</f>
        <v>0.006467003916162236</v>
      </c>
      <c r="K21" s="21">
        <v>3264433</v>
      </c>
      <c r="L21" s="21">
        <v>716693</v>
      </c>
      <c r="M21" s="21">
        <f>SUM(K21:L21)</f>
        <v>3981126</v>
      </c>
      <c r="N21" s="15">
        <f aca="true" t="shared" si="9" ref="N21:P28">(K21-E21)/E21</f>
        <v>-0.017848772383548983</v>
      </c>
      <c r="O21" s="15">
        <f t="shared" si="9"/>
        <v>0.04747519036553105</v>
      </c>
      <c r="P21" s="15">
        <f t="shared" si="9"/>
        <v>-0.006697159258756557</v>
      </c>
    </row>
    <row r="22" spans="1:16" ht="12.75">
      <c r="A22" s="13" t="s">
        <v>6</v>
      </c>
      <c r="B22" s="8">
        <v>562978</v>
      </c>
      <c r="C22" s="8">
        <v>99304</v>
      </c>
      <c r="D22" s="8">
        <f aca="true" t="shared" si="10" ref="D22:D28">B22+C22</f>
        <v>662282</v>
      </c>
      <c r="E22" s="21">
        <v>583635</v>
      </c>
      <c r="F22" s="21">
        <v>92114</v>
      </c>
      <c r="G22" s="21">
        <f>SUM(E22+F22)</f>
        <v>675749</v>
      </c>
      <c r="H22" s="15">
        <f t="shared" si="7"/>
        <v>0.03669237519050478</v>
      </c>
      <c r="I22" s="15">
        <f t="shared" si="7"/>
        <v>-0.07240393136228147</v>
      </c>
      <c r="J22" s="15">
        <f t="shared" si="8"/>
        <v>0.020334238285201773</v>
      </c>
      <c r="K22" s="21">
        <v>573575</v>
      </c>
      <c r="L22" s="21">
        <v>100789</v>
      </c>
      <c r="M22" s="21">
        <f aca="true" t="shared" si="11" ref="M22:M28">SUM(K22:L22)</f>
        <v>674364</v>
      </c>
      <c r="N22" s="15">
        <f t="shared" si="9"/>
        <v>-0.017236800397508717</v>
      </c>
      <c r="O22" s="15">
        <f t="shared" si="9"/>
        <v>0.09417678094535033</v>
      </c>
      <c r="P22" s="15">
        <f t="shared" si="9"/>
        <v>-0.0020495775798410358</v>
      </c>
    </row>
    <row r="23" spans="1:16" ht="12.75">
      <c r="A23" s="13" t="s">
        <v>7</v>
      </c>
      <c r="B23" s="8">
        <v>746047</v>
      </c>
      <c r="C23" s="8">
        <v>140686</v>
      </c>
      <c r="D23" s="8">
        <f t="shared" si="10"/>
        <v>886733</v>
      </c>
      <c r="E23" s="21">
        <v>769463</v>
      </c>
      <c r="F23" s="21">
        <v>130817</v>
      </c>
      <c r="G23" s="21">
        <f aca="true" t="shared" si="12" ref="G23:G28">SUM(E23+F23)</f>
        <v>900280</v>
      </c>
      <c r="H23" s="15">
        <f t="shared" si="7"/>
        <v>0.03138676249619662</v>
      </c>
      <c r="I23" s="15">
        <f t="shared" si="7"/>
        <v>-0.07014912642338257</v>
      </c>
      <c r="J23" s="15">
        <f t="shared" si="8"/>
        <v>0.01527742849313153</v>
      </c>
      <c r="K23" s="21">
        <v>742686</v>
      </c>
      <c r="L23" s="21">
        <v>134580</v>
      </c>
      <c r="M23" s="21">
        <f t="shared" si="11"/>
        <v>877266</v>
      </c>
      <c r="N23" s="15">
        <f t="shared" si="9"/>
        <v>-0.03479959400257062</v>
      </c>
      <c r="O23" s="15">
        <f t="shared" si="9"/>
        <v>0.028765374530833148</v>
      </c>
      <c r="P23" s="15">
        <f t="shared" si="9"/>
        <v>-0.02556315812858222</v>
      </c>
    </row>
    <row r="24" spans="1:16" ht="12.75">
      <c r="A24" s="13" t="s">
        <v>11</v>
      </c>
      <c r="B24" s="8">
        <v>1168282</v>
      </c>
      <c r="C24" s="8">
        <v>129994</v>
      </c>
      <c r="D24" s="8">
        <f t="shared" si="10"/>
        <v>1298276</v>
      </c>
      <c r="E24" s="21">
        <v>1173181</v>
      </c>
      <c r="F24" s="21">
        <v>122890</v>
      </c>
      <c r="G24" s="21">
        <f t="shared" si="12"/>
        <v>1296071</v>
      </c>
      <c r="H24" s="15">
        <f t="shared" si="7"/>
        <v>0.0041933368827046895</v>
      </c>
      <c r="I24" s="15">
        <f t="shared" si="7"/>
        <v>-0.054648676092742744</v>
      </c>
      <c r="J24" s="15">
        <f t="shared" si="8"/>
        <v>-0.0016984061940604309</v>
      </c>
      <c r="K24" s="21">
        <v>1132775</v>
      </c>
      <c r="L24" s="21">
        <v>119402</v>
      </c>
      <c r="M24" s="21">
        <f t="shared" si="11"/>
        <v>1252177</v>
      </c>
      <c r="N24" s="15">
        <f t="shared" si="9"/>
        <v>-0.03444140332992096</v>
      </c>
      <c r="O24" s="15">
        <f t="shared" si="9"/>
        <v>-0.028383106843518593</v>
      </c>
      <c r="P24" s="15">
        <f t="shared" si="9"/>
        <v>-0.03386697179398351</v>
      </c>
    </row>
    <row r="25" spans="1:16" ht="12.75">
      <c r="A25" s="13" t="s">
        <v>8</v>
      </c>
      <c r="B25" s="8">
        <v>239309</v>
      </c>
      <c r="C25" s="8">
        <v>61004</v>
      </c>
      <c r="D25" s="8">
        <f t="shared" si="10"/>
        <v>300313</v>
      </c>
      <c r="E25" s="21">
        <v>246545</v>
      </c>
      <c r="F25" s="21">
        <v>67326</v>
      </c>
      <c r="G25" s="21">
        <f t="shared" si="12"/>
        <v>313871</v>
      </c>
      <c r="H25" s="15">
        <f t="shared" si="7"/>
        <v>0.030237057528133084</v>
      </c>
      <c r="I25" s="15">
        <f t="shared" si="7"/>
        <v>0.10363254868533212</v>
      </c>
      <c r="J25" s="15">
        <f t="shared" si="8"/>
        <v>0.04514623076590091</v>
      </c>
      <c r="K25" s="21">
        <v>243419</v>
      </c>
      <c r="L25" s="21">
        <v>69920</v>
      </c>
      <c r="M25" s="21">
        <f t="shared" si="11"/>
        <v>313339</v>
      </c>
      <c r="N25" s="15">
        <f t="shared" si="9"/>
        <v>-0.012679226915978828</v>
      </c>
      <c r="O25" s="15">
        <f t="shared" si="9"/>
        <v>0.03852894869738288</v>
      </c>
      <c r="P25" s="15">
        <f t="shared" si="9"/>
        <v>-0.001694963854577199</v>
      </c>
    </row>
    <row r="26" spans="1:16" ht="12.75">
      <c r="A26" s="13" t="s">
        <v>9</v>
      </c>
      <c r="B26" s="8">
        <v>1507427</v>
      </c>
      <c r="C26" s="8">
        <v>273191</v>
      </c>
      <c r="D26" s="8">
        <f t="shared" si="10"/>
        <v>1780618</v>
      </c>
      <c r="E26" s="21">
        <v>1515012</v>
      </c>
      <c r="F26" s="21">
        <v>263497</v>
      </c>
      <c r="G26" s="21">
        <f t="shared" si="12"/>
        <v>1778509</v>
      </c>
      <c r="H26" s="15">
        <f t="shared" si="7"/>
        <v>0.005031752781395052</v>
      </c>
      <c r="I26" s="15">
        <f t="shared" si="7"/>
        <v>-0.03548433147504859</v>
      </c>
      <c r="J26" s="15">
        <f t="shared" si="8"/>
        <v>-0.0011844202406130905</v>
      </c>
      <c r="K26" s="21">
        <v>1478956</v>
      </c>
      <c r="L26" s="21">
        <v>267592</v>
      </c>
      <c r="M26" s="21">
        <f t="shared" si="11"/>
        <v>1746548</v>
      </c>
      <c r="N26" s="15">
        <f t="shared" si="9"/>
        <v>-0.023799151425863294</v>
      </c>
      <c r="O26" s="15">
        <f t="shared" si="9"/>
        <v>0.015540973901031131</v>
      </c>
      <c r="P26" s="15">
        <f t="shared" si="9"/>
        <v>-0.017970670938409646</v>
      </c>
    </row>
    <row r="27" spans="1:16" ht="12.75">
      <c r="A27" s="13" t="s">
        <v>10</v>
      </c>
      <c r="B27" s="8">
        <v>905332</v>
      </c>
      <c r="C27" s="8">
        <v>395926</v>
      </c>
      <c r="D27" s="8">
        <f t="shared" si="10"/>
        <v>1301258</v>
      </c>
      <c r="E27" s="21">
        <v>931840</v>
      </c>
      <c r="F27" s="21">
        <v>363713</v>
      </c>
      <c r="G27" s="21">
        <f t="shared" si="12"/>
        <v>1295553</v>
      </c>
      <c r="H27" s="15">
        <f t="shared" si="7"/>
        <v>0.029279866391555803</v>
      </c>
      <c r="I27" s="15">
        <f t="shared" si="7"/>
        <v>-0.08136116344973555</v>
      </c>
      <c r="J27" s="15">
        <f t="shared" si="8"/>
        <v>-0.004384218963495326</v>
      </c>
      <c r="K27" s="21">
        <v>930051</v>
      </c>
      <c r="L27" s="21">
        <v>394315</v>
      </c>
      <c r="M27" s="21">
        <f t="shared" si="11"/>
        <v>1324366</v>
      </c>
      <c r="N27" s="15">
        <f t="shared" si="9"/>
        <v>-0.0019198574862637362</v>
      </c>
      <c r="O27" s="15">
        <f t="shared" si="9"/>
        <v>0.08413776796540129</v>
      </c>
      <c r="P27" s="15">
        <f t="shared" si="9"/>
        <v>0.02223992380087885</v>
      </c>
    </row>
    <row r="28" spans="1:16" ht="12.75">
      <c r="A28" s="13" t="s">
        <v>13</v>
      </c>
      <c r="B28" s="8">
        <v>177872</v>
      </c>
      <c r="C28" s="8">
        <v>52121</v>
      </c>
      <c r="D28" s="8">
        <f t="shared" si="10"/>
        <v>229993</v>
      </c>
      <c r="E28" s="21">
        <v>265513</v>
      </c>
      <c r="F28" s="21">
        <v>55986</v>
      </c>
      <c r="G28" s="21">
        <f t="shared" si="12"/>
        <v>321499</v>
      </c>
      <c r="H28" s="15">
        <f t="shared" si="7"/>
        <v>0.492719483673653</v>
      </c>
      <c r="I28" s="15">
        <f t="shared" si="7"/>
        <v>0.0741543715584889</v>
      </c>
      <c r="J28" s="15">
        <f t="shared" si="8"/>
        <v>0.39786428282599906</v>
      </c>
      <c r="K28" s="21">
        <v>402443</v>
      </c>
      <c r="L28" s="21">
        <v>72900</v>
      </c>
      <c r="M28" s="21">
        <f t="shared" si="11"/>
        <v>475343</v>
      </c>
      <c r="N28" s="15">
        <f t="shared" si="9"/>
        <v>0.515718627713144</v>
      </c>
      <c r="O28" s="15">
        <f t="shared" si="9"/>
        <v>0.30211124209623835</v>
      </c>
      <c r="P28" s="15">
        <f t="shared" si="9"/>
        <v>0.47852092852543865</v>
      </c>
    </row>
    <row r="29" spans="1:17" ht="12.75">
      <c r="A29" s="13"/>
      <c r="B29" s="8"/>
      <c r="C29" s="8"/>
      <c r="D29" s="8"/>
      <c r="E29" s="21"/>
      <c r="F29" s="21"/>
      <c r="G29" s="21"/>
      <c r="H29" s="15"/>
      <c r="I29" s="15"/>
      <c r="J29" s="15"/>
      <c r="K29" s="21"/>
      <c r="L29" s="21"/>
      <c r="M29" s="21"/>
      <c r="N29" s="15"/>
      <c r="O29" s="15"/>
      <c r="P29" s="15"/>
      <c r="Q29" s="40"/>
    </row>
    <row r="30" spans="1:16" ht="12.75">
      <c r="A30" s="14" t="s">
        <v>2</v>
      </c>
      <c r="B30" s="9">
        <f aca="true" t="shared" si="13" ref="B30:M30">SUM(B21:B28)</f>
        <v>8549479</v>
      </c>
      <c r="C30" s="9">
        <f t="shared" si="13"/>
        <v>1892209</v>
      </c>
      <c r="D30" s="9">
        <f t="shared" si="13"/>
        <v>10441688</v>
      </c>
      <c r="E30" s="9">
        <f t="shared" si="13"/>
        <v>8808947</v>
      </c>
      <c r="F30" s="9">
        <f t="shared" si="13"/>
        <v>1780553</v>
      </c>
      <c r="G30" s="9">
        <f t="shared" si="13"/>
        <v>10589500</v>
      </c>
      <c r="H30" s="15">
        <f>(E30-B30)/B30</f>
        <v>0.03034898383866432</v>
      </c>
      <c r="I30" s="15">
        <f>(F30-C30)/C30</f>
        <v>-0.05900828079773429</v>
      </c>
      <c r="J30" s="15">
        <f>(G30-D30)/D30</f>
        <v>0.014155948731661011</v>
      </c>
      <c r="K30" s="9">
        <f t="shared" si="13"/>
        <v>8768338</v>
      </c>
      <c r="L30" s="9">
        <f t="shared" si="13"/>
        <v>1876191</v>
      </c>
      <c r="M30" s="9">
        <f t="shared" si="13"/>
        <v>10644529</v>
      </c>
      <c r="N30" s="15">
        <f>(K30-E30)/E30</f>
        <v>-0.004609972111309105</v>
      </c>
      <c r="O30" s="15">
        <f>(L30-F30)/F30</f>
        <v>0.05371252638927344</v>
      </c>
      <c r="P30" s="15">
        <f>(M30-G30)/G30</f>
        <v>0.005196562632796638</v>
      </c>
    </row>
    <row r="31" spans="1:16" ht="12.75">
      <c r="A31" s="7"/>
      <c r="B31" s="10"/>
      <c r="C31" s="10"/>
      <c r="D31" s="10"/>
      <c r="E31" s="10"/>
      <c r="F31" s="10"/>
      <c r="G31" s="10"/>
      <c r="H31" s="32"/>
      <c r="I31" s="32"/>
      <c r="J31" s="32"/>
      <c r="K31" s="27"/>
      <c r="L31" s="27"/>
      <c r="M31" s="27"/>
      <c r="N31" s="32"/>
      <c r="O31" s="32"/>
      <c r="P31" s="32"/>
    </row>
    <row r="32" spans="1:13" s="38" customFormat="1" ht="12.75">
      <c r="A32" s="33"/>
      <c r="B32" s="19"/>
      <c r="C32" s="19"/>
      <c r="D32" s="19"/>
      <c r="E32" s="19"/>
      <c r="F32" s="19"/>
      <c r="G32" s="19"/>
      <c r="H32" s="35"/>
      <c r="I32" s="35"/>
      <c r="J32" s="35"/>
      <c r="K32" s="30"/>
      <c r="L32" s="39"/>
      <c r="M32" s="39"/>
    </row>
    <row r="33" spans="2:13" s="38" customFormat="1" ht="12.75">
      <c r="B33" s="19"/>
      <c r="C33" s="19"/>
      <c r="D33" s="19"/>
      <c r="E33" s="19"/>
      <c r="F33" s="19"/>
      <c r="G33" s="19"/>
      <c r="H33" s="35"/>
      <c r="I33" s="35"/>
      <c r="J33" s="35"/>
      <c r="K33" s="31"/>
      <c r="L33" s="39"/>
      <c r="M33" s="39"/>
    </row>
    <row r="34" spans="1:16" ht="12.75">
      <c r="A34" s="44" t="s">
        <v>14</v>
      </c>
      <c r="B34" s="46" t="s">
        <v>3</v>
      </c>
      <c r="C34" s="47"/>
      <c r="D34" s="47"/>
      <c r="E34" s="46" t="s">
        <v>15</v>
      </c>
      <c r="F34" s="47"/>
      <c r="G34" s="47"/>
      <c r="H34" s="46" t="s">
        <v>16</v>
      </c>
      <c r="I34" s="47"/>
      <c r="J34" s="47"/>
      <c r="K34" s="42" t="s">
        <v>20</v>
      </c>
      <c r="L34" s="42"/>
      <c r="M34" s="42"/>
      <c r="N34" s="42" t="s">
        <v>21</v>
      </c>
      <c r="O34" s="43"/>
      <c r="P34" s="43"/>
    </row>
    <row r="35" spans="1:16" ht="12.75">
      <c r="A35" s="45"/>
      <c r="B35" s="20" t="s">
        <v>0</v>
      </c>
      <c r="C35" s="20" t="s">
        <v>1</v>
      </c>
      <c r="D35" s="20" t="s">
        <v>2</v>
      </c>
      <c r="E35" s="20" t="s">
        <v>0</v>
      </c>
      <c r="F35" s="20" t="s">
        <v>1</v>
      </c>
      <c r="G35" s="20" t="s">
        <v>2</v>
      </c>
      <c r="H35" s="20" t="s">
        <v>0</v>
      </c>
      <c r="I35" s="20" t="s">
        <v>1</v>
      </c>
      <c r="J35" s="20" t="s">
        <v>2</v>
      </c>
      <c r="K35" s="20" t="s">
        <v>0</v>
      </c>
      <c r="L35" s="20" t="s">
        <v>1</v>
      </c>
      <c r="M35" s="20" t="s">
        <v>2</v>
      </c>
      <c r="N35" s="20" t="s">
        <v>0</v>
      </c>
      <c r="O35" s="20" t="s">
        <v>1</v>
      </c>
      <c r="P35" s="20" t="s">
        <v>2</v>
      </c>
    </row>
    <row r="36" spans="1:13" ht="12.75">
      <c r="A36" s="11"/>
      <c r="B36" s="12"/>
      <c r="C36" s="12"/>
      <c r="D36" s="12"/>
      <c r="E36" s="12"/>
      <c r="F36" s="12"/>
      <c r="G36" s="12"/>
      <c r="H36" s="4"/>
      <c r="I36" s="4"/>
      <c r="J36" s="4"/>
      <c r="K36" s="12"/>
      <c r="L36" s="12"/>
      <c r="M36" s="12"/>
    </row>
    <row r="37" spans="1:16" ht="12.75">
      <c r="A37" s="13" t="s">
        <v>23</v>
      </c>
      <c r="B37" s="8">
        <f>B6+B21</f>
        <v>6457255</v>
      </c>
      <c r="C37" s="17">
        <f>C6+C21</f>
        <v>1488791</v>
      </c>
      <c r="D37" s="8">
        <f>B37+C37</f>
        <v>7946046</v>
      </c>
      <c r="E37" s="21">
        <f>+E6+E21</f>
        <v>6622787</v>
      </c>
      <c r="F37" s="17">
        <f>+F6+F21</f>
        <v>1384912</v>
      </c>
      <c r="G37" s="21">
        <f>+G6+G21</f>
        <v>8007699</v>
      </c>
      <c r="H37" s="15">
        <f aca="true" t="shared" si="14" ref="H37:I44">(E37-B37)/B37</f>
        <v>0.025635041515318816</v>
      </c>
      <c r="I37" s="24">
        <f t="shared" si="14"/>
        <v>-0.06977406499636282</v>
      </c>
      <c r="J37" s="15">
        <f aca="true" t="shared" si="15" ref="J37:J44">(G37-D37)/D37</f>
        <v>0.0077589533209347136</v>
      </c>
      <c r="K37" s="21">
        <f>+K6+K21</f>
        <v>6501563</v>
      </c>
      <c r="L37" s="21">
        <f>+L6+L21</f>
        <v>1460123</v>
      </c>
      <c r="M37" s="21">
        <f>+M6+M21</f>
        <v>7961686</v>
      </c>
      <c r="N37" s="15">
        <f aca="true" t="shared" si="16" ref="N37:P44">(K37-E37)/E37</f>
        <v>-0.0183040765164273</v>
      </c>
      <c r="O37" s="15">
        <f t="shared" si="16"/>
        <v>0.054307421698996036</v>
      </c>
      <c r="P37" s="15">
        <f t="shared" si="16"/>
        <v>-0.005746095101726476</v>
      </c>
    </row>
    <row r="38" spans="1:16" ht="12.75">
      <c r="A38" s="13" t="s">
        <v>6</v>
      </c>
      <c r="B38" s="8">
        <f aca="true" t="shared" si="17" ref="B38:C44">B7+B22</f>
        <v>1144156</v>
      </c>
      <c r="C38" s="8">
        <f t="shared" si="17"/>
        <v>199912</v>
      </c>
      <c r="D38" s="8">
        <f aca="true" t="shared" si="18" ref="D38:D44">B38+C38</f>
        <v>1344068</v>
      </c>
      <c r="E38" s="21">
        <f aca="true" t="shared" si="19" ref="E38:F44">+E7+E22</f>
        <v>1184320</v>
      </c>
      <c r="F38" s="21">
        <f t="shared" si="19"/>
        <v>191906</v>
      </c>
      <c r="G38" s="21">
        <f aca="true" t="shared" si="20" ref="G38:M44">+G7+G22</f>
        <v>1376226</v>
      </c>
      <c r="H38" s="15">
        <f t="shared" si="14"/>
        <v>0.035103604753197994</v>
      </c>
      <c r="I38" s="24">
        <f t="shared" si="14"/>
        <v>-0.04004762095321942</v>
      </c>
      <c r="J38" s="15">
        <f t="shared" si="15"/>
        <v>0.023925872798102477</v>
      </c>
      <c r="K38" s="21">
        <f t="shared" si="20"/>
        <v>1168411</v>
      </c>
      <c r="L38" s="21">
        <f t="shared" si="20"/>
        <v>200419</v>
      </c>
      <c r="M38" s="21">
        <f t="shared" si="20"/>
        <v>1368830</v>
      </c>
      <c r="N38" s="15">
        <f t="shared" si="16"/>
        <v>-0.013433024858146446</v>
      </c>
      <c r="O38" s="15">
        <f t="shared" si="16"/>
        <v>0.044360259710483255</v>
      </c>
      <c r="P38" s="15">
        <f t="shared" si="16"/>
        <v>-0.0053741173324730095</v>
      </c>
    </row>
    <row r="39" spans="1:16" ht="12.75">
      <c r="A39" s="13" t="s">
        <v>7</v>
      </c>
      <c r="B39" s="8">
        <f t="shared" si="17"/>
        <v>1486233</v>
      </c>
      <c r="C39" s="8">
        <f t="shared" si="17"/>
        <v>273670</v>
      </c>
      <c r="D39" s="8">
        <f t="shared" si="18"/>
        <v>1759903</v>
      </c>
      <c r="E39" s="21">
        <f t="shared" si="19"/>
        <v>1520985</v>
      </c>
      <c r="F39" s="21">
        <f t="shared" si="19"/>
        <v>257460</v>
      </c>
      <c r="G39" s="21">
        <f t="shared" si="20"/>
        <v>1778445</v>
      </c>
      <c r="H39" s="15">
        <f t="shared" si="14"/>
        <v>0.023382605553772525</v>
      </c>
      <c r="I39" s="24">
        <f t="shared" si="14"/>
        <v>-0.059231921657470675</v>
      </c>
      <c r="J39" s="15">
        <f t="shared" si="15"/>
        <v>0.010535807939414842</v>
      </c>
      <c r="K39" s="21">
        <f t="shared" si="20"/>
        <v>1500112</v>
      </c>
      <c r="L39" s="21">
        <f t="shared" si="20"/>
        <v>263380</v>
      </c>
      <c r="M39" s="21">
        <f t="shared" si="20"/>
        <v>1763492</v>
      </c>
      <c r="N39" s="15">
        <f t="shared" si="16"/>
        <v>-0.013723343754211909</v>
      </c>
      <c r="O39" s="15">
        <f t="shared" si="16"/>
        <v>0.022993863124368834</v>
      </c>
      <c r="P39" s="15">
        <f t="shared" si="16"/>
        <v>-0.008407906907438803</v>
      </c>
    </row>
    <row r="40" spans="1:16" ht="12.75">
      <c r="A40" s="13" t="s">
        <v>11</v>
      </c>
      <c r="B40" s="8">
        <f t="shared" si="17"/>
        <v>2282884</v>
      </c>
      <c r="C40" s="8">
        <f t="shared" si="17"/>
        <v>249349</v>
      </c>
      <c r="D40" s="8">
        <f t="shared" si="18"/>
        <v>2532233</v>
      </c>
      <c r="E40" s="21">
        <f t="shared" si="19"/>
        <v>2293723</v>
      </c>
      <c r="F40" s="21">
        <f t="shared" si="19"/>
        <v>239469</v>
      </c>
      <c r="G40" s="21">
        <f t="shared" si="20"/>
        <v>2533192</v>
      </c>
      <c r="H40" s="15">
        <f t="shared" si="14"/>
        <v>0.004747941638734162</v>
      </c>
      <c r="I40" s="24">
        <f t="shared" si="14"/>
        <v>-0.03962317875748449</v>
      </c>
      <c r="J40" s="15">
        <f t="shared" si="15"/>
        <v>0.00037871712437204634</v>
      </c>
      <c r="K40" s="21">
        <f t="shared" si="20"/>
        <v>2187777</v>
      </c>
      <c r="L40" s="21">
        <f t="shared" si="20"/>
        <v>239655</v>
      </c>
      <c r="M40" s="21">
        <f t="shared" si="20"/>
        <v>2427432</v>
      </c>
      <c r="N40" s="15">
        <f t="shared" si="16"/>
        <v>-0.04618953552804763</v>
      </c>
      <c r="O40" s="15">
        <f t="shared" si="16"/>
        <v>0.0007767184896583691</v>
      </c>
      <c r="P40" s="15">
        <f t="shared" si="16"/>
        <v>-0.04174969761470903</v>
      </c>
    </row>
    <row r="41" spans="1:16" ht="12.75">
      <c r="A41" s="13" t="s">
        <v>8</v>
      </c>
      <c r="B41" s="8">
        <f t="shared" si="17"/>
        <v>490720</v>
      </c>
      <c r="C41" s="8">
        <f t="shared" si="17"/>
        <v>127924</v>
      </c>
      <c r="D41" s="8">
        <f t="shared" si="18"/>
        <v>618644</v>
      </c>
      <c r="E41" s="21">
        <f t="shared" si="19"/>
        <v>505758</v>
      </c>
      <c r="F41" s="21">
        <f t="shared" si="19"/>
        <v>134962</v>
      </c>
      <c r="G41" s="21">
        <f t="shared" si="20"/>
        <v>640720</v>
      </c>
      <c r="H41" s="15">
        <f t="shared" si="14"/>
        <v>0.03064476687316596</v>
      </c>
      <c r="I41" s="24">
        <f t="shared" si="14"/>
        <v>0.05501704136831244</v>
      </c>
      <c r="J41" s="15">
        <f t="shared" si="15"/>
        <v>0.03568449706131475</v>
      </c>
      <c r="K41" s="21">
        <f t="shared" si="20"/>
        <v>500396</v>
      </c>
      <c r="L41" s="21">
        <f t="shared" si="20"/>
        <v>138430</v>
      </c>
      <c r="M41" s="21">
        <f t="shared" si="20"/>
        <v>638826</v>
      </c>
      <c r="N41" s="15">
        <f t="shared" si="16"/>
        <v>-0.010601908422605277</v>
      </c>
      <c r="O41" s="15">
        <f t="shared" si="16"/>
        <v>0.025696121871341564</v>
      </c>
      <c r="P41" s="15">
        <f t="shared" si="16"/>
        <v>-0.002956049444375078</v>
      </c>
    </row>
    <row r="42" spans="1:16" ht="12.75">
      <c r="A42" s="13" t="s">
        <v>9</v>
      </c>
      <c r="B42" s="8">
        <f t="shared" si="17"/>
        <v>3014283</v>
      </c>
      <c r="C42" s="8">
        <f t="shared" si="17"/>
        <v>535245</v>
      </c>
      <c r="D42" s="8">
        <f t="shared" si="18"/>
        <v>3549528</v>
      </c>
      <c r="E42" s="21">
        <f t="shared" si="19"/>
        <v>3037177</v>
      </c>
      <c r="F42" s="21">
        <f t="shared" si="19"/>
        <v>506446</v>
      </c>
      <c r="G42" s="21">
        <f t="shared" si="20"/>
        <v>3543623</v>
      </c>
      <c r="H42" s="15">
        <f t="shared" si="14"/>
        <v>0.007595172716032304</v>
      </c>
      <c r="I42" s="24">
        <f t="shared" si="14"/>
        <v>-0.053805266747003706</v>
      </c>
      <c r="J42" s="15">
        <f t="shared" si="15"/>
        <v>-0.0016636014703926832</v>
      </c>
      <c r="K42" s="21">
        <f t="shared" si="20"/>
        <v>2967082</v>
      </c>
      <c r="L42" s="21">
        <f t="shared" si="20"/>
        <v>516689</v>
      </c>
      <c r="M42" s="21">
        <f t="shared" si="20"/>
        <v>3483771</v>
      </c>
      <c r="N42" s="15">
        <f t="shared" si="16"/>
        <v>-0.023078997371572353</v>
      </c>
      <c r="O42" s="15">
        <f t="shared" si="16"/>
        <v>0.02022525599965248</v>
      </c>
      <c r="P42" s="15">
        <f t="shared" si="16"/>
        <v>-0.01689005856435631</v>
      </c>
    </row>
    <row r="43" spans="1:16" ht="12.75">
      <c r="A43" s="13" t="s">
        <v>10</v>
      </c>
      <c r="B43" s="8">
        <f t="shared" si="17"/>
        <v>1867683</v>
      </c>
      <c r="C43" s="8">
        <f t="shared" si="17"/>
        <v>805285</v>
      </c>
      <c r="D43" s="8">
        <f t="shared" si="18"/>
        <v>2672968</v>
      </c>
      <c r="E43" s="21">
        <f t="shared" si="19"/>
        <v>1922118</v>
      </c>
      <c r="F43" s="21">
        <f t="shared" si="19"/>
        <v>733979</v>
      </c>
      <c r="G43" s="21">
        <f t="shared" si="20"/>
        <v>2656097</v>
      </c>
      <c r="H43" s="15">
        <f t="shared" si="14"/>
        <v>0.02914573832925609</v>
      </c>
      <c r="I43" s="24">
        <f t="shared" si="14"/>
        <v>-0.08854753286103678</v>
      </c>
      <c r="J43" s="15">
        <f t="shared" si="15"/>
        <v>-0.006311710428258026</v>
      </c>
      <c r="K43" s="21">
        <f t="shared" si="20"/>
        <v>1906449</v>
      </c>
      <c r="L43" s="21">
        <f t="shared" si="20"/>
        <v>787886</v>
      </c>
      <c r="M43" s="21">
        <f t="shared" si="20"/>
        <v>2694335</v>
      </c>
      <c r="N43" s="15">
        <f t="shared" si="16"/>
        <v>-0.008151944885797855</v>
      </c>
      <c r="O43" s="15">
        <f t="shared" si="16"/>
        <v>0.0734448805756023</v>
      </c>
      <c r="P43" s="15">
        <f t="shared" si="16"/>
        <v>0.014396311580488213</v>
      </c>
    </row>
    <row r="44" spans="1:16" ht="12.75">
      <c r="A44" s="22" t="s">
        <v>17</v>
      </c>
      <c r="B44" s="8">
        <f t="shared" si="17"/>
        <v>177872</v>
      </c>
      <c r="C44" s="8">
        <f t="shared" si="17"/>
        <v>52121</v>
      </c>
      <c r="D44" s="8">
        <f t="shared" si="18"/>
        <v>229993</v>
      </c>
      <c r="E44" s="21">
        <f t="shared" si="19"/>
        <v>265513</v>
      </c>
      <c r="F44" s="21">
        <f t="shared" si="19"/>
        <v>55986</v>
      </c>
      <c r="G44" s="21">
        <f t="shared" si="20"/>
        <v>321499</v>
      </c>
      <c r="H44" s="15">
        <f t="shared" si="14"/>
        <v>0.492719483673653</v>
      </c>
      <c r="I44" s="15">
        <f t="shared" si="14"/>
        <v>0.0741543715584889</v>
      </c>
      <c r="J44" s="15">
        <f t="shared" si="15"/>
        <v>0.39786428282599906</v>
      </c>
      <c r="K44" s="21">
        <f t="shared" si="20"/>
        <v>402443</v>
      </c>
      <c r="L44" s="21">
        <f t="shared" si="20"/>
        <v>72900</v>
      </c>
      <c r="M44" s="21">
        <f t="shared" si="20"/>
        <v>475343</v>
      </c>
      <c r="N44" s="15">
        <f t="shared" si="16"/>
        <v>0.515718627713144</v>
      </c>
      <c r="O44" s="15">
        <f t="shared" si="16"/>
        <v>0.30211124209623835</v>
      </c>
      <c r="P44" s="15">
        <f t="shared" si="16"/>
        <v>0.47852092852543865</v>
      </c>
    </row>
    <row r="45" spans="1:16" ht="12.75">
      <c r="A45" s="13"/>
      <c r="B45" s="8"/>
      <c r="C45" s="8"/>
      <c r="D45" s="8"/>
      <c r="E45" s="21"/>
      <c r="F45" s="21"/>
      <c r="G45" s="21"/>
      <c r="H45" s="15"/>
      <c r="I45" s="15"/>
      <c r="J45" s="15"/>
      <c r="K45" s="21"/>
      <c r="L45" s="21"/>
      <c r="M45" s="21"/>
      <c r="N45" s="15"/>
      <c r="O45" s="15"/>
      <c r="P45" s="15"/>
    </row>
    <row r="46" spans="1:16" ht="12.75">
      <c r="A46" s="14" t="s">
        <v>2</v>
      </c>
      <c r="B46" s="25">
        <f aca="true" t="shared" si="21" ref="B46:M46">SUM(B37:B44)</f>
        <v>16921086</v>
      </c>
      <c r="C46" s="26">
        <f t="shared" si="21"/>
        <v>3732297</v>
      </c>
      <c r="D46" s="25">
        <f t="shared" si="21"/>
        <v>20653383</v>
      </c>
      <c r="E46" s="9">
        <f t="shared" si="21"/>
        <v>17352381</v>
      </c>
      <c r="F46" s="26">
        <f t="shared" si="21"/>
        <v>3505120</v>
      </c>
      <c r="G46" s="9">
        <f t="shared" si="21"/>
        <v>20857501</v>
      </c>
      <c r="H46" s="15">
        <f>(E46-B46)/B46</f>
        <v>0.025488612255738195</v>
      </c>
      <c r="I46" s="15">
        <f>(F46-C46)/C46</f>
        <v>-0.06086787841374896</v>
      </c>
      <c r="J46" s="15">
        <f>(G46-D46)/D46</f>
        <v>0.009883029816471229</v>
      </c>
      <c r="K46" s="9">
        <f t="shared" si="21"/>
        <v>17134233</v>
      </c>
      <c r="L46" s="9">
        <f t="shared" si="21"/>
        <v>3679482</v>
      </c>
      <c r="M46" s="9">
        <f t="shared" si="21"/>
        <v>20813715</v>
      </c>
      <c r="N46" s="15">
        <f>(K46-E46)/E46</f>
        <v>-0.012571646507761672</v>
      </c>
      <c r="O46" s="15">
        <f>(L46-F46)/F46</f>
        <v>0.04974494453827544</v>
      </c>
      <c r="P46" s="15">
        <f>(M46-G46)/G46</f>
        <v>-0.002099292719679122</v>
      </c>
    </row>
    <row r="47" spans="1:16" ht="12.75">
      <c r="A47" s="7"/>
      <c r="B47" s="10"/>
      <c r="C47" s="10"/>
      <c r="D47" s="10"/>
      <c r="E47" s="10"/>
      <c r="F47" s="10"/>
      <c r="G47" s="10"/>
      <c r="H47" s="32"/>
      <c r="I47" s="32"/>
      <c r="J47" s="32"/>
      <c r="K47" s="27"/>
      <c r="L47" s="27"/>
      <c r="M47" s="27"/>
      <c r="N47" s="32"/>
      <c r="O47" s="32"/>
      <c r="P47" s="32"/>
    </row>
    <row r="48" spans="1:11" ht="12.75">
      <c r="A48" s="16" t="s">
        <v>19</v>
      </c>
      <c r="H48" s="34"/>
      <c r="I48" s="34"/>
      <c r="J48" s="34"/>
      <c r="K48" s="41"/>
    </row>
    <row r="49" ht="12.75">
      <c r="A49" s="23" t="s">
        <v>18</v>
      </c>
    </row>
  </sheetData>
  <sheetProtection/>
  <mergeCells count="19">
    <mergeCell ref="A1:M1"/>
    <mergeCell ref="B3:D3"/>
    <mergeCell ref="A3:A4"/>
    <mergeCell ref="E3:G3"/>
    <mergeCell ref="H3:J3"/>
    <mergeCell ref="K18:M18"/>
    <mergeCell ref="B18:D18"/>
    <mergeCell ref="H18:J18"/>
    <mergeCell ref="E18:G18"/>
    <mergeCell ref="N3:P3"/>
    <mergeCell ref="N18:P18"/>
    <mergeCell ref="N34:P34"/>
    <mergeCell ref="A18:A19"/>
    <mergeCell ref="K3:M3"/>
    <mergeCell ref="A34:A35"/>
    <mergeCell ref="B34:D34"/>
    <mergeCell ref="E34:G34"/>
    <mergeCell ref="K34:M34"/>
    <mergeCell ref="H34:J34"/>
  </mergeCells>
  <conditionalFormatting sqref="K37:M46 L6:M14 K14:M14 L21:M29 C22:C30 C45:D45 D21:D30 F22:F29 C7:C14 D6:D14 F38:F45 F7:F14 C38:C45 D37:D46 G21:G29 G37:G46 F45:G45 G6:G14">
    <cfRule type="cellIs" priority="26" dxfId="14" operator="equal" stopIfTrue="1">
      <formula>-100</formula>
    </cfRule>
  </conditionalFormatting>
  <conditionalFormatting sqref="N6:P14 N21:P30 N37:P46 H6:J14">
    <cfRule type="cellIs" priority="23" dxfId="1" operator="lessThan" stopIfTrue="1">
      <formula>0</formula>
    </cfRule>
    <cfRule type="cellIs" priority="24" dxfId="12" operator="lessThan" stopIfTrue="1">
      <formula>0</formula>
    </cfRule>
    <cfRule type="cellIs" priority="25" dxfId="1" operator="lessThan" stopIfTrue="1">
      <formula>0</formula>
    </cfRule>
  </conditionalFormatting>
  <conditionalFormatting sqref="N6:P14 N21:P30 N37:P46">
    <cfRule type="cellIs" priority="3" dxfId="1" operator="lessThan" stopIfTrue="1">
      <formula>0</formula>
    </cfRule>
    <cfRule type="cellIs" priority="11" dxfId="0" operator="lessThan" stopIfTrue="1">
      <formula>0</formula>
    </cfRule>
  </conditionalFormatting>
  <conditionalFormatting sqref="H21:J30 H37:J46">
    <cfRule type="cellIs" priority="22" dxfId="1" operator="lessThan" stopIfTrue="1">
      <formula>0</formula>
    </cfRule>
  </conditionalFormatting>
  <conditionalFormatting sqref="H6:J14">
    <cfRule type="cellIs" priority="6" dxfId="1" operator="lessThan" stopIfTrue="1">
      <formula>0</formula>
    </cfRule>
    <cfRule type="cellIs" priority="7" dxfId="1" operator="lessThan" stopIfTrue="1">
      <formula>-0.031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 xml:space="preserve">&amp;C </oddHeader>
    <oddFooter xml:space="preserve">&amp;C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</dc:creator>
  <cp:keywords/>
  <dc:description/>
  <cp:lastModifiedBy>BFontana</cp:lastModifiedBy>
  <cp:lastPrinted>2011-11-18T11:17:37Z</cp:lastPrinted>
  <dcterms:created xsi:type="dcterms:W3CDTF">2008-01-23T09:51:27Z</dcterms:created>
  <dcterms:modified xsi:type="dcterms:W3CDTF">2011-11-18T11:17:52Z</dcterms:modified>
  <cp:category/>
  <cp:version/>
  <cp:contentType/>
  <cp:contentStatus/>
</cp:coreProperties>
</file>