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60" activeTab="0"/>
  </bookViews>
  <sheets>
    <sheet name="17.1" sheetId="1" r:id="rId1"/>
  </sheets>
  <externalReferences>
    <externalReference r:id="rId4"/>
  </externalReferences>
  <definedNames>
    <definedName name="_xlnm.Print_Area" localSheetId="0">'17.1'!$A$1:$K$50</definedName>
    <definedName name="tab1a">'[1]All.1a'!$B$11:$M$29</definedName>
  </definedNames>
  <calcPr fullCalcOnLoad="1"/>
</workbook>
</file>

<file path=xl/sharedStrings.xml><?xml version="1.0" encoding="utf-8"?>
<sst xmlns="http://schemas.openxmlformats.org/spreadsheetml/2006/main" count="68" uniqueCount="21">
  <si>
    <t>Leggeri</t>
  </si>
  <si>
    <t>Pesanti</t>
  </si>
  <si>
    <t>Totale</t>
  </si>
  <si>
    <t>Anno 2008</t>
  </si>
  <si>
    <t>Stazioni di entrata</t>
  </si>
  <si>
    <r>
      <t xml:space="preserve">Confine </t>
    </r>
    <r>
      <rPr>
        <i/>
        <sz val="8"/>
        <rFont val="Arial"/>
        <family val="2"/>
      </rPr>
      <t>(Piemonte - Valle d'Aosta)</t>
    </r>
  </si>
  <si>
    <t>Pont-Saint-Martin</t>
  </si>
  <si>
    <t>Verrès</t>
  </si>
  <si>
    <t>Nus</t>
  </si>
  <si>
    <t>Aosta Gran San Bernardo</t>
  </si>
  <si>
    <t>Aosta Monte Bianco</t>
  </si>
  <si>
    <t>Châtillon</t>
  </si>
  <si>
    <t>Stazioni di uscita</t>
  </si>
  <si>
    <t>Aosta Est (sistema aperto)</t>
  </si>
  <si>
    <t>Stazioni di entrata/uscita</t>
  </si>
  <si>
    <t>Tavola 17.1 - Transiti autostradali suddivisi per categoria e stazioni autostradali - Valle d'Aosta - Anni 2008-2009</t>
  </si>
  <si>
    <t>Anno 2009</t>
  </si>
  <si>
    <t>Variazioni percentuali 2009/2008</t>
  </si>
  <si>
    <t>Aosta Est (sistema aperto) (a)</t>
  </si>
  <si>
    <t>(a) dal giorno 27 luglio 2009 transiti gratuiti ai clienti telepass sulla tratta Aosta Est - Aosta Ovest</t>
  </si>
  <si>
    <r>
      <t>Fonte</t>
    </r>
    <r>
      <rPr>
        <sz val="7"/>
        <rFont val="Arial"/>
        <family val="2"/>
      </rPr>
      <t>: Società Autostrade Valdostane S.A.V. spa -ufficio controllo pedaggi</t>
    </r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</si>
</sst>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#,##0_);\(#,##0\)"/>
    <numFmt numFmtId="176" formatCode="#,##0.000_);\(#,##0.000\)"/>
    <numFmt numFmtId="177" formatCode="#,##0.00_);\(#,##0.00\)"/>
    <numFmt numFmtId="178" formatCode="#,##0.0_);\(#,##0.0\)"/>
    <numFmt numFmtId="179" formatCode="0.0"/>
    <numFmt numFmtId="180" formatCode="General_)"/>
    <numFmt numFmtId="181" formatCode="#,##0.0000_);\(#,##0.0000\)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.00_-;\-* #,##0.00_-;_-* &quot;-&quot;_-;_-@_-"/>
    <numFmt numFmtId="188" formatCode="_-* #,##0.000_-;\-* #,##0.000_-;_-* &quot;-&quot;_-;_-@_-"/>
    <numFmt numFmtId="189" formatCode="_-* #,##0.0_-;\-* #,##0.0_-;_-* &quot;-&quot;_-;_-@_-"/>
    <numFmt numFmtId="190" formatCode="#,##0.00;\(#,##0.00\)"/>
    <numFmt numFmtId="191" formatCode="#,##0;[Red]\(#,##0\)"/>
    <numFmt numFmtId="192" formatCode="#,##0.00000;[Red]\(#,##0.00000\)"/>
    <numFmt numFmtId="193" formatCode="&quot;€&quot;\ #,##0.00"/>
    <numFmt numFmtId="194" formatCode="#,##0.000000"/>
    <numFmt numFmtId="195" formatCode="#,##0.00\ "/>
    <numFmt numFmtId="196" formatCode="#,##0.00\ 000"/>
    <numFmt numFmtId="197" formatCode="#,##0.00000\ "/>
    <numFmt numFmtId="198" formatCode="\€\ #,##0.00"/>
    <numFmt numFmtId="199" formatCode="\¤\ #,##0.00"/>
    <numFmt numFmtId="200" formatCode="\ \ #,##0.00"/>
    <numFmt numFmtId="201" formatCode="d/m/yy"/>
    <numFmt numFmtId="202" formatCode="\-"/>
    <numFmt numFmtId="203" formatCode="_-[$€-2]\ * #,##0.00_-;\-[$€-2]\ * #,##0.00_-;_-[$€-2]\ * &quot;-&quot;??_-"/>
    <numFmt numFmtId="204" formatCode="#,##0.0;[Red]\-#,##0.0"/>
    <numFmt numFmtId="205" formatCode="d/m"/>
    <numFmt numFmtId="206" formatCode="_-* #,##0.0_-;\-* #,##0.0_-;_-* &quot;-&quot;?_-;_-@_-"/>
    <numFmt numFmtId="207" formatCode="#,##0;\(#,##0.00\9"/>
    <numFmt numFmtId="208" formatCode="#,##0.0;\-#,##0.0"/>
    <numFmt numFmtId="209" formatCode="#,##0;\(#,##0\)"/>
    <numFmt numFmtId="210" formatCode="#,##0.00\ [$€];[Red]\-#,##0.00\ [$€]"/>
    <numFmt numFmtId="211" formatCode="#,##0.0;\(#,##0.0\)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0.000%"/>
    <numFmt numFmtId="217" formatCode="0.0000%"/>
    <numFmt numFmtId="218" formatCode="0.00000%"/>
    <numFmt numFmtId="219" formatCode="0.000000%"/>
    <numFmt numFmtId="220" formatCode="0.0000000%"/>
    <numFmt numFmtId="221" formatCode="0.00000000%"/>
    <numFmt numFmtId="222" formatCode="#,##0.000;[Red]\-#,##0.000"/>
    <numFmt numFmtId="223" formatCode="#,##0.0000;[Red]\-#,##0.0000"/>
    <numFmt numFmtId="224" formatCode="#,##0.00000;[Red]\-#,##0.00000"/>
    <numFmt numFmtId="225" formatCode="#,##0.000000;[Red]\-#,##0.000000"/>
  </numFmts>
  <fonts count="34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sz val="9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0" fillId="0" borderId="0" applyFon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50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8" fillId="0" borderId="0" xfId="50" applyFont="1" applyFill="1" applyBorder="1">
      <alignment/>
      <protection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10" fontId="7" fillId="0" borderId="0" xfId="50" applyNumberFormat="1" applyFont="1" applyFill="1" applyBorder="1">
      <alignment/>
      <protection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40" fontId="8" fillId="0" borderId="0" xfId="50" applyNumberFormat="1" applyFont="1" applyFill="1" applyBorder="1">
      <alignment/>
      <protection/>
    </xf>
    <xf numFmtId="3" fontId="7" fillId="0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7" fillId="0" borderId="10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/>
    </xf>
    <xf numFmtId="3" fontId="7" fillId="0" borderId="0" xfId="50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0" fontId="7" fillId="0" borderId="0" xfId="50" applyNumberFormat="1" applyFont="1" applyFill="1" applyBorder="1" applyProtection="1">
      <alignment/>
      <protection locked="0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50" applyNumberFormat="1" applyFont="1" applyFill="1" applyBorder="1" applyAlignment="1">
      <alignment horizontal="right" vertical="center"/>
      <protection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7" fillId="0" borderId="11" xfId="5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5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opia di scheda 11" xfId="47"/>
    <cellStyle name="Comma [0]" xfId="48"/>
    <cellStyle name="Neutrale" xfId="49"/>
    <cellStyle name="Normale_Bilancio Ativa 0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opia di scheda 11" xfId="65"/>
    <cellStyle name="Currency [0]" xfId="66"/>
  </cellStyles>
  <dxfs count="22"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/>
        <right/>
        <top/>
        <bottom/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border>
        <left/>
        <right/>
        <top/>
        <bottom/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border>
        <left/>
        <right/>
        <top/>
        <bottom/>
      </border>
    </dxf>
    <dxf>
      <font>
        <color rgb="FF9C0006"/>
      </font>
    </dxf>
    <dxf>
      <font>
        <color indexed="9"/>
      </font>
    </dxf>
    <dxf>
      <border>
        <left/>
        <right/>
        <top/>
        <bottom/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indexed="9"/>
      </font>
    </dxf>
    <dxf>
      <font>
        <color indexed="9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i\Partecipazioni\ALLEGATI%20PARTECIPAZIONI%20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c"/>
      <sheetName val="All.1a"/>
      <sheetName val="All.1b"/>
    </sheetNames>
    <sheetDataSet>
      <sheetData sheetId="1">
        <row r="11">
          <cell r="B11" t="str">
            <v>ALBENGA CEVA S.r.l.</v>
          </cell>
          <cell r="C11" t="str">
            <v>Collegata</v>
          </cell>
          <cell r="D11" t="str">
            <v>Cuneo</v>
          </cell>
          <cell r="E11">
            <v>200000000</v>
          </cell>
          <cell r="F11">
            <v>200000</v>
          </cell>
          <cell r="G11">
            <v>510</v>
          </cell>
          <cell r="H11">
            <v>300</v>
          </cell>
          <cell r="I11">
            <v>46459</v>
          </cell>
          <cell r="J11">
            <v>23.2295</v>
          </cell>
          <cell r="K11">
            <v>56028220</v>
          </cell>
          <cell r="M11">
            <v>1000</v>
          </cell>
        </row>
        <row r="12">
          <cell r="B12" t="str">
            <v>EUROSTRUTTURE S.p.A. IN LIQUIDAZIONE</v>
          </cell>
          <cell r="C12" t="str">
            <v>Collegata</v>
          </cell>
          <cell r="D12" t="str">
            <v>Cuneo</v>
          </cell>
          <cell r="E12">
            <v>6000000000</v>
          </cell>
          <cell r="F12">
            <v>60000</v>
          </cell>
          <cell r="G12">
            <v>1327</v>
          </cell>
          <cell r="H12">
            <v>-135</v>
          </cell>
          <cell r="I12">
            <v>14400</v>
          </cell>
          <cell r="J12">
            <v>24</v>
          </cell>
          <cell r="K12">
            <v>318373706</v>
          </cell>
          <cell r="M12">
            <v>100000</v>
          </cell>
        </row>
        <row r="13">
          <cell r="B13" t="str">
            <v>INPAR S.p.A. IN LIQUIDAZIONE</v>
          </cell>
          <cell r="C13" t="str">
            <v>Collegata</v>
          </cell>
          <cell r="D13" t="str">
            <v>Torino</v>
          </cell>
          <cell r="E13">
            <v>12000000000</v>
          </cell>
          <cell r="F13">
            <v>120000</v>
          </cell>
          <cell r="G13">
            <v>6117</v>
          </cell>
          <cell r="H13">
            <v>-636</v>
          </cell>
          <cell r="I13">
            <v>40000</v>
          </cell>
          <cell r="J13">
            <v>33.33333333333333</v>
          </cell>
          <cell r="K13">
            <v>2039923825</v>
          </cell>
          <cell r="M13">
            <v>100000</v>
          </cell>
        </row>
        <row r="14">
          <cell r="B14" t="str">
            <v>S.I.S.P.A.I. S.r.l. </v>
          </cell>
          <cell r="C14" t="str">
            <v>Collegata</v>
          </cell>
          <cell r="D14" t="str">
            <v>Milano</v>
          </cell>
          <cell r="E14">
            <v>3770010000</v>
          </cell>
          <cell r="F14">
            <v>3770010</v>
          </cell>
          <cell r="I14">
            <v>0</v>
          </cell>
          <cell r="J14">
            <v>0</v>
          </cell>
          <cell r="K14">
            <v>0</v>
          </cell>
          <cell r="M14">
            <v>1000</v>
          </cell>
        </row>
        <row r="15">
          <cell r="B15" t="str">
            <v>SINECO  S.p.A.</v>
          </cell>
          <cell r="C15" t="str">
            <v>Collegata</v>
          </cell>
          <cell r="D15" t="str">
            <v>Milano</v>
          </cell>
          <cell r="E15">
            <v>1000000000</v>
          </cell>
          <cell r="F15">
            <v>10000</v>
          </cell>
          <cell r="G15">
            <v>4018</v>
          </cell>
          <cell r="H15">
            <v>351</v>
          </cell>
          <cell r="I15">
            <v>2700</v>
          </cell>
          <cell r="J15">
            <v>27</v>
          </cell>
          <cell r="K15">
            <v>270000000</v>
          </cell>
          <cell r="M15">
            <v>100000</v>
          </cell>
        </row>
        <row r="16">
          <cell r="B16" t="str">
            <v>SINELEC S.p.A.</v>
          </cell>
          <cell r="C16" t="str">
            <v>Collegata</v>
          </cell>
          <cell r="D16" t="str">
            <v>Torino</v>
          </cell>
          <cell r="E16">
            <v>3000000000</v>
          </cell>
          <cell r="F16">
            <v>30000</v>
          </cell>
          <cell r="G16">
            <v>7609</v>
          </cell>
          <cell r="H16">
            <v>1023</v>
          </cell>
          <cell r="I16">
            <v>8083</v>
          </cell>
          <cell r="J16">
            <v>26.943333333333335</v>
          </cell>
          <cell r="K16">
            <v>808300000</v>
          </cell>
        </row>
        <row r="17">
          <cell r="B17" t="str">
            <v>S.I.T.A.F. S.p.A.</v>
          </cell>
          <cell r="C17" t="str">
            <v>Collegata</v>
          </cell>
          <cell r="D17" t="str">
            <v>Torino</v>
          </cell>
          <cell r="E17">
            <v>115624860000</v>
          </cell>
          <cell r="F17">
            <v>11562486</v>
          </cell>
          <cell r="G17">
            <v>54386</v>
          </cell>
          <cell r="H17">
            <v>-29942</v>
          </cell>
          <cell r="I17">
            <v>2507644</v>
          </cell>
          <cell r="J17">
            <v>21.687758151663925</v>
          </cell>
          <cell r="K17">
            <v>28103058093</v>
          </cell>
        </row>
        <row r="18">
          <cell r="B18" t="str">
            <v>PAVIMENTAL S.p.A.</v>
          </cell>
          <cell r="C18" t="str">
            <v>Collegata</v>
          </cell>
          <cell r="D18" t="str">
            <v>Roma</v>
          </cell>
          <cell r="E18">
            <v>24243569325</v>
          </cell>
          <cell r="F18">
            <v>35916399</v>
          </cell>
          <cell r="G18">
            <v>9112</v>
          </cell>
          <cell r="H18">
            <v>1842</v>
          </cell>
          <cell r="I18">
            <v>9289718</v>
          </cell>
          <cell r="J18">
            <v>25.86483683957292</v>
          </cell>
          <cell r="K18">
            <v>5851249790</v>
          </cell>
          <cell r="M18">
            <v>675</v>
          </cell>
        </row>
        <row r="19">
          <cell r="B19" t="str">
            <v>A.T.I.V.A S.p.A.</v>
          </cell>
          <cell r="C19" t="str">
            <v>Altra</v>
          </cell>
          <cell r="D19" t="str">
            <v>Torino</v>
          </cell>
          <cell r="E19">
            <v>44931250000</v>
          </cell>
          <cell r="F19">
            <v>6418750</v>
          </cell>
          <cell r="G19">
            <v>63015</v>
          </cell>
          <cell r="H19">
            <v>8416</v>
          </cell>
          <cell r="I19">
            <v>304748</v>
          </cell>
          <cell r="J19">
            <v>4.747777994157741</v>
          </cell>
          <cell r="K19">
            <v>2601199000</v>
          </cell>
          <cell r="M19">
            <v>7000</v>
          </cell>
        </row>
        <row r="20">
          <cell r="B20" t="str">
            <v>AER.PAVIA RIVANAZZANO S.r.l.</v>
          </cell>
          <cell r="C20" t="str">
            <v>Altra</v>
          </cell>
          <cell r="D20" t="str">
            <v>Pavia</v>
          </cell>
          <cell r="E20">
            <v>1397630000</v>
          </cell>
          <cell r="F20">
            <v>13976.3</v>
          </cell>
          <cell r="G20">
            <v>1257</v>
          </cell>
          <cell r="H20">
            <v>-87</v>
          </cell>
          <cell r="I20">
            <v>912.19</v>
          </cell>
          <cell r="J20">
            <v>6.526691613660268</v>
          </cell>
          <cell r="K20">
            <v>109770000</v>
          </cell>
          <cell r="M20">
            <v>100000</v>
          </cell>
        </row>
        <row r="21">
          <cell r="B21" t="str">
            <v>S.A.V. S.p.A.</v>
          </cell>
          <cell r="C21" t="str">
            <v>Altra</v>
          </cell>
          <cell r="D21" t="str">
            <v>Chatillon AO</v>
          </cell>
          <cell r="E21">
            <v>24000000000</v>
          </cell>
          <cell r="F21">
            <v>1410000</v>
          </cell>
          <cell r="G21">
            <v>30179</v>
          </cell>
          <cell r="H21">
            <v>160</v>
          </cell>
          <cell r="I21">
            <v>239700</v>
          </cell>
          <cell r="J21">
            <v>17</v>
          </cell>
          <cell r="K21">
            <v>2773488500</v>
          </cell>
          <cell r="M21">
            <v>17021.27659574468</v>
          </cell>
        </row>
        <row r="22">
          <cell r="B22" t="str">
            <v>S.I.N.A. S.p.A.</v>
          </cell>
          <cell r="C22" t="str">
            <v>Altra</v>
          </cell>
          <cell r="D22" t="str">
            <v>Milano</v>
          </cell>
          <cell r="E22">
            <v>4056250000</v>
          </cell>
          <cell r="F22">
            <v>4056250</v>
          </cell>
          <cell r="G22">
            <v>21904</v>
          </cell>
          <cell r="H22">
            <v>1640</v>
          </cell>
          <cell r="I22">
            <v>226278</v>
          </cell>
          <cell r="J22">
            <v>5.578502311248075</v>
          </cell>
          <cell r="K22">
            <v>348449720</v>
          </cell>
          <cell r="M22">
            <v>1000</v>
          </cell>
        </row>
        <row r="23">
          <cell r="B23" t="str">
            <v>SITECH S.p.A.</v>
          </cell>
          <cell r="C23" t="str">
            <v>Altra</v>
          </cell>
          <cell r="D23" t="str">
            <v>Roma</v>
          </cell>
          <cell r="E23">
            <v>100000000000</v>
          </cell>
          <cell r="F23">
            <v>1000000</v>
          </cell>
          <cell r="G23">
            <v>98183</v>
          </cell>
          <cell r="H23">
            <v>-1246</v>
          </cell>
          <cell r="I23">
            <v>30300</v>
          </cell>
          <cell r="J23">
            <v>3.0300000000000002</v>
          </cell>
          <cell r="K23">
            <v>3030000000</v>
          </cell>
          <cell r="M23">
            <v>100000</v>
          </cell>
        </row>
        <row r="24">
          <cell r="B24" t="str">
            <v>S.I.TRA.CI.  S.p.A.</v>
          </cell>
          <cell r="C24" t="str">
            <v>Altra</v>
          </cell>
          <cell r="D24" t="str">
            <v>Cuneo</v>
          </cell>
          <cell r="E24">
            <v>17767855000</v>
          </cell>
          <cell r="F24">
            <v>7107142</v>
          </cell>
          <cell r="G24">
            <v>20333</v>
          </cell>
          <cell r="H24">
            <v>205</v>
          </cell>
          <cell r="I24">
            <v>753504</v>
          </cell>
          <cell r="J24">
            <v>10.602067610299612</v>
          </cell>
          <cell r="K24">
            <v>1920008821</v>
          </cell>
          <cell r="M24">
            <v>2500</v>
          </cell>
        </row>
        <row r="25">
          <cell r="B25" t="str">
            <v>SALT</v>
          </cell>
          <cell r="C25" t="str">
            <v>Altra</v>
          </cell>
          <cell r="D25" t="str">
            <v>Lido di Camaiore (LU)</v>
          </cell>
          <cell r="E25">
            <v>150000000000</v>
          </cell>
          <cell r="F25">
            <v>3000000</v>
          </cell>
          <cell r="G25">
            <v>323318</v>
          </cell>
          <cell r="H25">
            <v>46042</v>
          </cell>
          <cell r="I25">
            <v>25000</v>
          </cell>
          <cell r="J25">
            <v>0.8333333333333334</v>
          </cell>
          <cell r="K25">
            <v>2755000000</v>
          </cell>
          <cell r="M25">
            <v>50000</v>
          </cell>
        </row>
        <row r="26">
          <cell r="B26" t="str">
            <v>SERRAVALLE-MILANO S.p.A.</v>
          </cell>
          <cell r="C26" t="str">
            <v>Altra</v>
          </cell>
          <cell r="D26" t="str">
            <v>Assago MI</v>
          </cell>
          <cell r="E26">
            <v>180000000000</v>
          </cell>
          <cell r="F26">
            <v>180000000</v>
          </cell>
          <cell r="G26">
            <v>257830</v>
          </cell>
          <cell r="H26">
            <v>27177</v>
          </cell>
          <cell r="I26">
            <v>1620000</v>
          </cell>
          <cell r="J26">
            <v>0.8999999999999999</v>
          </cell>
          <cell r="K26">
            <v>2064526500</v>
          </cell>
          <cell r="M26">
            <v>1000</v>
          </cell>
        </row>
        <row r="27">
          <cell r="B27" t="str">
            <v>TELON TLC S.p.A. IN LIQUIDAZIONE </v>
          </cell>
          <cell r="C27" t="str">
            <v>Altra</v>
          </cell>
          <cell r="D27" t="str">
            <v>Napoli</v>
          </cell>
          <cell r="E27">
            <v>350000000000</v>
          </cell>
          <cell r="F27">
            <v>3500000</v>
          </cell>
          <cell r="G27">
            <v>337517</v>
          </cell>
          <cell r="H27">
            <v>-96</v>
          </cell>
          <cell r="I27">
            <v>105000</v>
          </cell>
          <cell r="J27">
            <v>3</v>
          </cell>
          <cell r="K27">
            <v>109720646</v>
          </cell>
          <cell r="M27">
            <v>100000</v>
          </cell>
        </row>
        <row r="28">
          <cell r="B28" t="str">
            <v>AUTOSTRADE S.p.A.</v>
          </cell>
          <cell r="C28" t="str">
            <v>Altra</v>
          </cell>
          <cell r="D28" t="str">
            <v>Roma</v>
          </cell>
          <cell r="E28">
            <v>1183082900000</v>
          </cell>
          <cell r="F28">
            <v>1183082900</v>
          </cell>
          <cell r="G28">
            <v>3461364</v>
          </cell>
          <cell r="H28">
            <v>565814</v>
          </cell>
          <cell r="I28">
            <v>2086000</v>
          </cell>
          <cell r="J28">
            <v>0.17631900520242494</v>
          </cell>
          <cell r="K28">
            <v>27833478072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25.8515625" style="0" bestFit="1" customWidth="1"/>
    <col min="2" max="4" width="9.7109375" style="0" customWidth="1"/>
    <col min="5" max="5" width="8.7109375" style="0" bestFit="1" customWidth="1"/>
    <col min="6" max="6" width="7.8515625" style="0" bestFit="1" customWidth="1"/>
    <col min="7" max="7" width="8.7109375" style="0" bestFit="1" customWidth="1"/>
    <col min="8" max="8" width="0.85546875" style="0" customWidth="1"/>
    <col min="9" max="9" width="9.8515625" style="0" customWidth="1"/>
  </cols>
  <sheetData>
    <row r="1" spans="1:11" s="1" customFormat="1" ht="12.75" customHeight="1">
      <c r="A1" s="46" t="s">
        <v>15</v>
      </c>
      <c r="B1" s="46"/>
      <c r="C1" s="46"/>
      <c r="D1" s="46"/>
      <c r="E1" s="46"/>
      <c r="F1" s="46"/>
      <c r="G1" s="46"/>
      <c r="H1" s="46"/>
      <c r="I1" s="47"/>
      <c r="J1" s="47"/>
      <c r="K1" s="47"/>
    </row>
    <row r="2" s="2" customFormat="1" ht="20.25" customHeight="1">
      <c r="A2" s="6"/>
    </row>
    <row r="3" spans="1:11" s="3" customFormat="1" ht="12.75" customHeight="1">
      <c r="A3" s="48" t="s">
        <v>4</v>
      </c>
      <c r="B3" s="42" t="s">
        <v>3</v>
      </c>
      <c r="C3" s="43"/>
      <c r="D3" s="43"/>
      <c r="E3" s="44" t="s">
        <v>16</v>
      </c>
      <c r="F3" s="45"/>
      <c r="G3" s="45"/>
      <c r="H3" s="16"/>
      <c r="I3" s="42" t="s">
        <v>17</v>
      </c>
      <c r="J3" s="43"/>
      <c r="K3" s="43"/>
    </row>
    <row r="4" spans="1:11" s="4" customFormat="1" ht="15" customHeight="1">
      <c r="A4" s="49"/>
      <c r="B4" s="28" t="s">
        <v>0</v>
      </c>
      <c r="C4" s="28" t="s">
        <v>1</v>
      </c>
      <c r="D4" s="28" t="s">
        <v>2</v>
      </c>
      <c r="E4" s="29" t="s">
        <v>0</v>
      </c>
      <c r="F4" s="29" t="s">
        <v>1</v>
      </c>
      <c r="G4" s="29" t="s">
        <v>2</v>
      </c>
      <c r="H4" s="28"/>
      <c r="I4" s="28" t="s">
        <v>0</v>
      </c>
      <c r="J4" s="28" t="s">
        <v>1</v>
      </c>
      <c r="K4" s="28" t="s">
        <v>2</v>
      </c>
    </row>
    <row r="5" spans="1:8" s="4" customFormat="1" ht="12.75" customHeight="1">
      <c r="A5" s="12"/>
      <c r="B5" s="13"/>
      <c r="C5" s="13"/>
      <c r="D5" s="13"/>
      <c r="E5" s="30"/>
      <c r="F5" s="30"/>
      <c r="G5" s="30"/>
      <c r="H5" s="13"/>
    </row>
    <row r="6" spans="1:11" s="4" customFormat="1" ht="11.25">
      <c r="A6" s="14" t="s">
        <v>5</v>
      </c>
      <c r="B6" s="9">
        <v>3215023</v>
      </c>
      <c r="C6" s="22">
        <v>748808</v>
      </c>
      <c r="D6" s="9">
        <f>B6+C6</f>
        <v>3963831</v>
      </c>
      <c r="E6" s="31">
        <v>3299029</v>
      </c>
      <c r="F6" s="32">
        <v>700702</v>
      </c>
      <c r="G6" s="31">
        <f>SUM(E6+F6)</f>
        <v>3999731</v>
      </c>
      <c r="H6" s="9"/>
      <c r="I6" s="17">
        <f>(E6-B6)/B6</f>
        <v>0.026129206540668606</v>
      </c>
      <c r="J6" s="37">
        <f>(F6-C6)/C6</f>
        <v>-0.06424343757011143</v>
      </c>
      <c r="K6" s="17">
        <f>(G6-D6)/D6</f>
        <v>0.009056894706156745</v>
      </c>
    </row>
    <row r="7" spans="1:11" s="5" customFormat="1" ht="12">
      <c r="A7" s="14" t="s">
        <v>6</v>
      </c>
      <c r="B7" s="9">
        <v>581178</v>
      </c>
      <c r="C7" s="9">
        <v>100608</v>
      </c>
      <c r="D7" s="9">
        <f aca="true" t="shared" si="0" ref="D7:D12">B7+C7</f>
        <v>681786</v>
      </c>
      <c r="E7" s="31">
        <v>600685</v>
      </c>
      <c r="F7" s="31">
        <v>99792</v>
      </c>
      <c r="G7" s="31">
        <f aca="true" t="shared" si="1" ref="G7:G12">SUM(E7+F7)</f>
        <v>700477</v>
      </c>
      <c r="H7" s="9"/>
      <c r="I7" s="17">
        <f aca="true" t="shared" si="2" ref="I7:I14">(E7-B7)/B7</f>
        <v>0.03356458778549773</v>
      </c>
      <c r="J7" s="17">
        <f aca="true" t="shared" si="3" ref="J7:J14">(F7-C7)/C7</f>
        <v>-0.008110687022900763</v>
      </c>
      <c r="K7" s="17">
        <f aca="true" t="shared" si="4" ref="K7:K14">(G7-D7)/D7</f>
        <v>0.027414760643369035</v>
      </c>
    </row>
    <row r="8" spans="1:11" s="5" customFormat="1" ht="12">
      <c r="A8" s="14" t="s">
        <v>7</v>
      </c>
      <c r="B8" s="9">
        <v>740186</v>
      </c>
      <c r="C8" s="9">
        <v>132984</v>
      </c>
      <c r="D8" s="9">
        <f t="shared" si="0"/>
        <v>873170</v>
      </c>
      <c r="E8" s="31">
        <v>751522</v>
      </c>
      <c r="F8" s="31">
        <v>126643</v>
      </c>
      <c r="G8" s="31">
        <f t="shared" si="1"/>
        <v>878165</v>
      </c>
      <c r="H8" s="9"/>
      <c r="I8" s="17">
        <f t="shared" si="2"/>
        <v>0.015315069455515236</v>
      </c>
      <c r="J8" s="17">
        <f t="shared" si="3"/>
        <v>-0.047682427961258496</v>
      </c>
      <c r="K8" s="17">
        <f t="shared" si="4"/>
        <v>0.005720535520001832</v>
      </c>
    </row>
    <row r="9" spans="1:11" s="5" customFormat="1" ht="12">
      <c r="A9" s="14" t="s">
        <v>11</v>
      </c>
      <c r="B9" s="9">
        <v>1114602</v>
      </c>
      <c r="C9" s="9">
        <v>119355</v>
      </c>
      <c r="D9" s="9">
        <f t="shared" si="0"/>
        <v>1233957</v>
      </c>
      <c r="E9" s="31">
        <v>1120542</v>
      </c>
      <c r="F9" s="31">
        <v>116579</v>
      </c>
      <c r="G9" s="31">
        <f t="shared" si="1"/>
        <v>1237121</v>
      </c>
      <c r="H9" s="9"/>
      <c r="I9" s="17">
        <f t="shared" si="2"/>
        <v>0.005329256541796982</v>
      </c>
      <c r="J9" s="17">
        <f t="shared" si="3"/>
        <v>-0.0232583469481798</v>
      </c>
      <c r="K9" s="17">
        <f t="shared" si="4"/>
        <v>0.002564108797956493</v>
      </c>
    </row>
    <row r="10" spans="1:11" s="5" customFormat="1" ht="12">
      <c r="A10" s="14" t="s">
        <v>8</v>
      </c>
      <c r="B10" s="9">
        <v>251411</v>
      </c>
      <c r="C10" s="9">
        <v>66920</v>
      </c>
      <c r="D10" s="9">
        <f t="shared" si="0"/>
        <v>318331</v>
      </c>
      <c r="E10" s="31">
        <v>259213</v>
      </c>
      <c r="F10" s="31">
        <v>67636</v>
      </c>
      <c r="G10" s="31">
        <f t="shared" si="1"/>
        <v>326849</v>
      </c>
      <c r="H10" s="9"/>
      <c r="I10" s="17">
        <f t="shared" si="2"/>
        <v>0.03103285059126291</v>
      </c>
      <c r="J10" s="17">
        <f t="shared" si="3"/>
        <v>0.010699342498505678</v>
      </c>
      <c r="K10" s="17">
        <f t="shared" si="4"/>
        <v>0.026758311317465155</v>
      </c>
    </row>
    <row r="11" spans="1:14" s="5" customFormat="1" ht="12.75" customHeight="1">
      <c r="A11" s="14" t="s">
        <v>9</v>
      </c>
      <c r="B11" s="9">
        <v>1506856</v>
      </c>
      <c r="C11" s="9">
        <v>262054</v>
      </c>
      <c r="D11" s="9">
        <f t="shared" si="0"/>
        <v>1768910</v>
      </c>
      <c r="E11" s="31">
        <v>1522165</v>
      </c>
      <c r="F11" s="31">
        <v>242949</v>
      </c>
      <c r="G11" s="31">
        <f t="shared" si="1"/>
        <v>1765114</v>
      </c>
      <c r="H11" s="9"/>
      <c r="I11" s="17">
        <f t="shared" si="2"/>
        <v>0.010159564019388714</v>
      </c>
      <c r="J11" s="17">
        <f t="shared" si="3"/>
        <v>-0.07290482114373373</v>
      </c>
      <c r="K11" s="17">
        <f t="shared" si="4"/>
        <v>-0.0021459542882339973</v>
      </c>
      <c r="N11" s="21"/>
    </row>
    <row r="12" spans="1:14" s="5" customFormat="1" ht="12">
      <c r="A12" s="14" t="s">
        <v>10</v>
      </c>
      <c r="B12" s="9">
        <v>962351</v>
      </c>
      <c r="C12" s="9">
        <v>409359</v>
      </c>
      <c r="D12" s="9">
        <f t="shared" si="0"/>
        <v>1371710</v>
      </c>
      <c r="E12" s="31">
        <v>990278</v>
      </c>
      <c r="F12" s="31">
        <v>370266</v>
      </c>
      <c r="G12" s="31">
        <f t="shared" si="1"/>
        <v>1360544</v>
      </c>
      <c r="H12" s="9"/>
      <c r="I12" s="17">
        <f t="shared" si="2"/>
        <v>0.02901955731328798</v>
      </c>
      <c r="J12" s="17">
        <f t="shared" si="3"/>
        <v>-0.0954980835892212</v>
      </c>
      <c r="K12" s="17">
        <f t="shared" si="4"/>
        <v>-0.0081402045621888</v>
      </c>
      <c r="N12" s="21"/>
    </row>
    <row r="13" spans="1:11" s="5" customFormat="1" ht="12">
      <c r="A13" s="14"/>
      <c r="B13" s="9"/>
      <c r="C13" s="9"/>
      <c r="D13" s="9"/>
      <c r="E13" s="31"/>
      <c r="F13" s="31"/>
      <c r="G13" s="31"/>
      <c r="H13" s="9"/>
      <c r="I13" s="17"/>
      <c r="J13" s="17"/>
      <c r="K13" s="17"/>
    </row>
    <row r="14" spans="1:11" s="5" customFormat="1" ht="12">
      <c r="A14" s="15" t="s">
        <v>2</v>
      </c>
      <c r="B14" s="39">
        <f aca="true" t="shared" si="5" ref="B14:G14">SUM(B6:B12)</f>
        <v>8371607</v>
      </c>
      <c r="C14" s="39">
        <f t="shared" si="5"/>
        <v>1840088</v>
      </c>
      <c r="D14" s="39">
        <f t="shared" si="5"/>
        <v>10211695</v>
      </c>
      <c r="E14" s="38">
        <f t="shared" si="5"/>
        <v>8543434</v>
      </c>
      <c r="F14" s="38">
        <f t="shared" si="5"/>
        <v>1724567</v>
      </c>
      <c r="G14" s="38">
        <f t="shared" si="5"/>
        <v>10268001</v>
      </c>
      <c r="H14" s="10"/>
      <c r="I14" s="17">
        <f t="shared" si="2"/>
        <v>0.020524972087199028</v>
      </c>
      <c r="J14" s="17">
        <f t="shared" si="3"/>
        <v>-0.06278014964501698</v>
      </c>
      <c r="K14" s="17">
        <f t="shared" si="4"/>
        <v>0.005513874043437451</v>
      </c>
    </row>
    <row r="15" spans="1:11" ht="12.75">
      <c r="A15" s="7"/>
      <c r="B15" s="11"/>
      <c r="C15" s="11"/>
      <c r="D15" s="11"/>
      <c r="E15" s="25"/>
      <c r="F15" s="25"/>
      <c r="G15" s="25"/>
      <c r="H15" s="11"/>
      <c r="I15" s="18"/>
      <c r="J15" s="18"/>
      <c r="K15" s="18"/>
    </row>
    <row r="16" spans="1:8" ht="12.75">
      <c r="A16" s="8"/>
      <c r="B16" s="23"/>
      <c r="C16" s="23"/>
      <c r="D16" s="23"/>
      <c r="E16" s="26"/>
      <c r="F16" s="26"/>
      <c r="G16" s="26"/>
      <c r="H16" s="8"/>
    </row>
    <row r="17" spans="2:7" ht="12.75">
      <c r="B17" s="24"/>
      <c r="C17" s="24"/>
      <c r="D17" s="24"/>
      <c r="E17" s="27"/>
      <c r="F17" s="27"/>
      <c r="G17" s="27"/>
    </row>
    <row r="18" spans="1:11" ht="12.75">
      <c r="A18" s="48" t="s">
        <v>12</v>
      </c>
      <c r="B18" s="42" t="s">
        <v>3</v>
      </c>
      <c r="C18" s="43"/>
      <c r="D18" s="43"/>
      <c r="E18" s="44" t="s">
        <v>16</v>
      </c>
      <c r="F18" s="45"/>
      <c r="G18" s="45"/>
      <c r="H18" s="16"/>
      <c r="I18" s="42" t="s">
        <v>17</v>
      </c>
      <c r="J18" s="43"/>
      <c r="K18" s="43"/>
    </row>
    <row r="19" spans="1:11" ht="12.75">
      <c r="A19" s="49"/>
      <c r="B19" s="28" t="s">
        <v>0</v>
      </c>
      <c r="C19" s="28" t="s">
        <v>1</v>
      </c>
      <c r="D19" s="28" t="s">
        <v>2</v>
      </c>
      <c r="E19" s="29" t="s">
        <v>0</v>
      </c>
      <c r="F19" s="29" t="s">
        <v>1</v>
      </c>
      <c r="G19" s="29" t="s">
        <v>2</v>
      </c>
      <c r="H19" s="28"/>
      <c r="I19" s="28" t="s">
        <v>0</v>
      </c>
      <c r="J19" s="28" t="s">
        <v>1</v>
      </c>
      <c r="K19" s="28" t="s">
        <v>2</v>
      </c>
    </row>
    <row r="20" spans="1:11" ht="12.75">
      <c r="A20" s="12"/>
      <c r="B20" s="13"/>
      <c r="C20" s="13"/>
      <c r="D20" s="13"/>
      <c r="E20" s="30"/>
      <c r="F20" s="30"/>
      <c r="G20" s="30"/>
      <c r="H20" s="13"/>
      <c r="I20" s="4"/>
      <c r="J20" s="4"/>
      <c r="K20" s="4"/>
    </row>
    <row r="21" spans="1:11" ht="11.25" customHeight="1">
      <c r="A21" s="14" t="s">
        <v>5</v>
      </c>
      <c r="B21" s="9">
        <v>3242232</v>
      </c>
      <c r="C21" s="22">
        <v>739983</v>
      </c>
      <c r="D21" s="9">
        <f>B21+C21</f>
        <v>3982215</v>
      </c>
      <c r="E21" s="31">
        <v>3323758</v>
      </c>
      <c r="F21" s="32">
        <v>684210</v>
      </c>
      <c r="G21" s="31">
        <f>SUM(E21+F21)</f>
        <v>4007968</v>
      </c>
      <c r="H21" s="20"/>
      <c r="I21" s="17">
        <f>(E21-B21)/B21</f>
        <v>0.025145023551676745</v>
      </c>
      <c r="J21" s="17">
        <f>(F21-C21)/C21</f>
        <v>-0.07537065040683368</v>
      </c>
      <c r="K21" s="17">
        <f>(G21-D21)/D21</f>
        <v>0.006467003916162236</v>
      </c>
    </row>
    <row r="22" spans="1:11" ht="12.75">
      <c r="A22" s="14" t="s">
        <v>6</v>
      </c>
      <c r="B22" s="9">
        <v>562978</v>
      </c>
      <c r="C22" s="9">
        <v>99304</v>
      </c>
      <c r="D22" s="9">
        <f aca="true" t="shared" si="6" ref="D22:D28">B22+C22</f>
        <v>662282</v>
      </c>
      <c r="E22" s="31">
        <v>583635</v>
      </c>
      <c r="F22" s="31">
        <v>92114</v>
      </c>
      <c r="G22" s="31">
        <f>SUM(E22+F22)</f>
        <v>675749</v>
      </c>
      <c r="H22" s="20"/>
      <c r="I22" s="17">
        <f aca="true" t="shared" si="7" ref="I22:I27">(E22-B22)/B22</f>
        <v>0.03669237519050478</v>
      </c>
      <c r="J22" s="17">
        <f aca="true" t="shared" si="8" ref="J22:J27">(F22-C22)/C22</f>
        <v>-0.07240393136228147</v>
      </c>
      <c r="K22" s="17">
        <f aca="true" t="shared" si="9" ref="K22:K27">(G22-D22)/D22</f>
        <v>0.020334238285201773</v>
      </c>
    </row>
    <row r="23" spans="1:11" ht="12.75">
      <c r="A23" s="14" t="s">
        <v>7</v>
      </c>
      <c r="B23" s="9">
        <v>746047</v>
      </c>
      <c r="C23" s="9">
        <v>140686</v>
      </c>
      <c r="D23" s="9">
        <f t="shared" si="6"/>
        <v>886733</v>
      </c>
      <c r="E23" s="31">
        <v>769463</v>
      </c>
      <c r="F23" s="31">
        <v>130817</v>
      </c>
      <c r="G23" s="31">
        <f aca="true" t="shared" si="10" ref="G23:G28">SUM(E23+F23)</f>
        <v>900280</v>
      </c>
      <c r="H23" s="20"/>
      <c r="I23" s="17">
        <f t="shared" si="7"/>
        <v>0.03138676249619662</v>
      </c>
      <c r="J23" s="17">
        <f t="shared" si="8"/>
        <v>-0.07014912642338257</v>
      </c>
      <c r="K23" s="17">
        <f t="shared" si="9"/>
        <v>0.01527742849313153</v>
      </c>
    </row>
    <row r="24" spans="1:11" ht="12.75">
      <c r="A24" s="14" t="s">
        <v>11</v>
      </c>
      <c r="B24" s="9">
        <v>1168282</v>
      </c>
      <c r="C24" s="9">
        <v>129994</v>
      </c>
      <c r="D24" s="9">
        <f t="shared" si="6"/>
        <v>1298276</v>
      </c>
      <c r="E24" s="31">
        <v>1173181</v>
      </c>
      <c r="F24" s="31">
        <v>122890</v>
      </c>
      <c r="G24" s="31">
        <f t="shared" si="10"/>
        <v>1296071</v>
      </c>
      <c r="H24" s="20"/>
      <c r="I24" s="17">
        <f t="shared" si="7"/>
        <v>0.0041933368827046895</v>
      </c>
      <c r="J24" s="17">
        <f t="shared" si="8"/>
        <v>-0.054648676092742744</v>
      </c>
      <c r="K24" s="17">
        <f t="shared" si="9"/>
        <v>-0.0016984061940604309</v>
      </c>
    </row>
    <row r="25" spans="1:11" ht="12.75">
      <c r="A25" s="14" t="s">
        <v>8</v>
      </c>
      <c r="B25" s="9">
        <v>239309</v>
      </c>
      <c r="C25" s="9">
        <v>61004</v>
      </c>
      <c r="D25" s="9">
        <f t="shared" si="6"/>
        <v>300313</v>
      </c>
      <c r="E25" s="31">
        <v>246545</v>
      </c>
      <c r="F25" s="31">
        <v>67326</v>
      </c>
      <c r="G25" s="31">
        <f t="shared" si="10"/>
        <v>313871</v>
      </c>
      <c r="H25" s="20"/>
      <c r="I25" s="17">
        <f t="shared" si="7"/>
        <v>0.030237057528133084</v>
      </c>
      <c r="J25" s="17">
        <f t="shared" si="8"/>
        <v>0.10363254868533212</v>
      </c>
      <c r="K25" s="17">
        <f t="shared" si="9"/>
        <v>0.04514623076590091</v>
      </c>
    </row>
    <row r="26" spans="1:11" ht="12.75">
      <c r="A26" s="14" t="s">
        <v>9</v>
      </c>
      <c r="B26" s="9">
        <v>1507427</v>
      </c>
      <c r="C26" s="9">
        <v>273191</v>
      </c>
      <c r="D26" s="9">
        <f t="shared" si="6"/>
        <v>1780618</v>
      </c>
      <c r="E26" s="31">
        <v>1515012</v>
      </c>
      <c r="F26" s="31">
        <v>263497</v>
      </c>
      <c r="G26" s="31">
        <f t="shared" si="10"/>
        <v>1778509</v>
      </c>
      <c r="H26" s="20"/>
      <c r="I26" s="17">
        <f t="shared" si="7"/>
        <v>0.005031752781395052</v>
      </c>
      <c r="J26" s="17">
        <f t="shared" si="8"/>
        <v>-0.03548433147504859</v>
      </c>
      <c r="K26" s="17">
        <f t="shared" si="9"/>
        <v>-0.0011844202406130905</v>
      </c>
    </row>
    <row r="27" spans="1:11" ht="12.75">
      <c r="A27" s="14" t="s">
        <v>10</v>
      </c>
      <c r="B27" s="9">
        <v>905332</v>
      </c>
      <c r="C27" s="9">
        <v>395926</v>
      </c>
      <c r="D27" s="9">
        <f t="shared" si="6"/>
        <v>1301258</v>
      </c>
      <c r="E27" s="31">
        <v>931840</v>
      </c>
      <c r="F27" s="31">
        <v>363713</v>
      </c>
      <c r="G27" s="31">
        <f t="shared" si="10"/>
        <v>1295553</v>
      </c>
      <c r="H27" s="20"/>
      <c r="I27" s="17">
        <f t="shared" si="7"/>
        <v>0.029279866391555803</v>
      </c>
      <c r="J27" s="17">
        <f t="shared" si="8"/>
        <v>-0.08136116344973555</v>
      </c>
      <c r="K27" s="17">
        <f t="shared" si="9"/>
        <v>-0.004384218963495326</v>
      </c>
    </row>
    <row r="28" spans="1:11" ht="12.75">
      <c r="A28" s="14" t="s">
        <v>13</v>
      </c>
      <c r="B28" s="9">
        <v>177872</v>
      </c>
      <c r="C28" s="9">
        <v>52121</v>
      </c>
      <c r="D28" s="9">
        <f t="shared" si="6"/>
        <v>229993</v>
      </c>
      <c r="E28" s="31">
        <v>265513</v>
      </c>
      <c r="F28" s="31">
        <v>55986</v>
      </c>
      <c r="G28" s="31">
        <f t="shared" si="10"/>
        <v>321499</v>
      </c>
      <c r="H28" s="20"/>
      <c r="I28" s="17">
        <f>(E28-B28)/B28</f>
        <v>0.492719483673653</v>
      </c>
      <c r="J28" s="17">
        <f>(F28-C28)/C28</f>
        <v>0.0741543715584889</v>
      </c>
      <c r="K28" s="17">
        <f>(G28-D28)/D28</f>
        <v>0.39786428282599906</v>
      </c>
    </row>
    <row r="29" spans="1:11" ht="12.75">
      <c r="A29" s="14"/>
      <c r="B29" s="9"/>
      <c r="C29" s="9"/>
      <c r="D29" s="9"/>
      <c r="E29" s="31"/>
      <c r="F29" s="31"/>
      <c r="G29" s="31"/>
      <c r="H29" s="20"/>
      <c r="I29" s="17"/>
      <c r="J29" s="17"/>
      <c r="K29" s="17"/>
    </row>
    <row r="30" spans="1:11" ht="12.75">
      <c r="A30" s="15" t="s">
        <v>2</v>
      </c>
      <c r="B30" s="10">
        <f aca="true" t="shared" si="11" ref="B30:G30">SUM(B21:B28)</f>
        <v>8549479</v>
      </c>
      <c r="C30" s="10">
        <f t="shared" si="11"/>
        <v>1892209</v>
      </c>
      <c r="D30" s="10">
        <f t="shared" si="11"/>
        <v>10441688</v>
      </c>
      <c r="E30" s="38">
        <f t="shared" si="11"/>
        <v>8808947</v>
      </c>
      <c r="F30" s="38">
        <f t="shared" si="11"/>
        <v>1780553</v>
      </c>
      <c r="G30" s="38">
        <f t="shared" si="11"/>
        <v>10589500</v>
      </c>
      <c r="H30" s="10"/>
      <c r="I30" s="17">
        <f>(E30-B30)/B30</f>
        <v>0.03034898383866432</v>
      </c>
      <c r="J30" s="17">
        <f>(F30-C30)/C30</f>
        <v>-0.05900828079773429</v>
      </c>
      <c r="K30" s="17">
        <f>(G30-D30)/D30</f>
        <v>0.014155948731661011</v>
      </c>
    </row>
    <row r="31" spans="1:11" ht="12.75">
      <c r="A31" s="7"/>
      <c r="B31" s="11"/>
      <c r="C31" s="11"/>
      <c r="D31" s="11"/>
      <c r="E31" s="33"/>
      <c r="F31" s="33"/>
      <c r="G31" s="33"/>
      <c r="H31" s="11"/>
      <c r="I31" s="18"/>
      <c r="J31" s="18"/>
      <c r="K31" s="18"/>
    </row>
    <row r="32" spans="2:7" ht="12.75">
      <c r="B32" s="24"/>
      <c r="C32" s="24"/>
      <c r="D32" s="24"/>
      <c r="E32" s="34"/>
      <c r="F32" s="34"/>
      <c r="G32" s="34"/>
    </row>
    <row r="33" spans="2:7" ht="12.75">
      <c r="B33" s="24"/>
      <c r="C33" s="24"/>
      <c r="D33" s="24"/>
      <c r="E33" s="34"/>
      <c r="F33" s="34"/>
      <c r="G33" s="34"/>
    </row>
    <row r="34" spans="1:11" ht="12.75">
      <c r="A34" s="48" t="s">
        <v>14</v>
      </c>
      <c r="B34" s="42" t="s">
        <v>3</v>
      </c>
      <c r="C34" s="43"/>
      <c r="D34" s="43"/>
      <c r="E34" s="44" t="s">
        <v>16</v>
      </c>
      <c r="F34" s="45"/>
      <c r="G34" s="45"/>
      <c r="H34" s="16"/>
      <c r="I34" s="42" t="s">
        <v>17</v>
      </c>
      <c r="J34" s="43"/>
      <c r="K34" s="43"/>
    </row>
    <row r="35" spans="1:11" ht="12.75">
      <c r="A35" s="49"/>
      <c r="B35" s="28" t="s">
        <v>0</v>
      </c>
      <c r="C35" s="28" t="s">
        <v>1</v>
      </c>
      <c r="D35" s="28" t="s">
        <v>2</v>
      </c>
      <c r="E35" s="29" t="s">
        <v>0</v>
      </c>
      <c r="F35" s="29" t="s">
        <v>1</v>
      </c>
      <c r="G35" s="29" t="s">
        <v>2</v>
      </c>
      <c r="H35" s="28"/>
      <c r="I35" s="28" t="s">
        <v>0</v>
      </c>
      <c r="J35" s="28" t="s">
        <v>1</v>
      </c>
      <c r="K35" s="28" t="s">
        <v>2</v>
      </c>
    </row>
    <row r="36" spans="1:11" ht="12.75">
      <c r="A36" s="12"/>
      <c r="B36" s="13"/>
      <c r="C36" s="13"/>
      <c r="D36" s="13"/>
      <c r="E36" s="30"/>
      <c r="F36" s="30"/>
      <c r="G36" s="30"/>
      <c r="H36" s="13"/>
      <c r="I36" s="4"/>
      <c r="J36" s="4"/>
      <c r="K36" s="4"/>
    </row>
    <row r="37" spans="1:11" ht="12.75">
      <c r="A37" s="14" t="s">
        <v>5</v>
      </c>
      <c r="B37" s="9">
        <f>B6+B21</f>
        <v>6457255</v>
      </c>
      <c r="C37" s="22">
        <f>C6+C21</f>
        <v>1488791</v>
      </c>
      <c r="D37" s="9">
        <f>B37+C37</f>
        <v>7946046</v>
      </c>
      <c r="E37" s="31">
        <f>+E6+E21</f>
        <v>6622787</v>
      </c>
      <c r="F37" s="32">
        <f>+F6+F21</f>
        <v>1384912</v>
      </c>
      <c r="G37" s="31">
        <f>+G6+G21</f>
        <v>8007699</v>
      </c>
      <c r="H37" s="9"/>
      <c r="I37" s="17">
        <f>(E37-B37)/B37</f>
        <v>0.025635041515318816</v>
      </c>
      <c r="J37" s="37">
        <f>(F37-C37)/C37</f>
        <v>-0.06977406499636282</v>
      </c>
      <c r="K37" s="17">
        <f>(G37-D37)/D37</f>
        <v>0.0077589533209347136</v>
      </c>
    </row>
    <row r="38" spans="1:11" ht="12.75">
      <c r="A38" s="14" t="s">
        <v>6</v>
      </c>
      <c r="B38" s="9">
        <f aca="true" t="shared" si="12" ref="B38:C44">B7+B22</f>
        <v>1144156</v>
      </c>
      <c r="C38" s="9">
        <f t="shared" si="12"/>
        <v>199912</v>
      </c>
      <c r="D38" s="9">
        <f aca="true" t="shared" si="13" ref="D38:D44">B38+C38</f>
        <v>1344068</v>
      </c>
      <c r="E38" s="31">
        <f aca="true" t="shared" si="14" ref="E38:F44">+E7+E22</f>
        <v>1184320</v>
      </c>
      <c r="F38" s="31">
        <f t="shared" si="14"/>
        <v>191906</v>
      </c>
      <c r="G38" s="31">
        <f aca="true" t="shared" si="15" ref="G38:G44">+G7+G22</f>
        <v>1376226</v>
      </c>
      <c r="H38" s="9"/>
      <c r="I38" s="17">
        <f aca="true" t="shared" si="16" ref="I38:I44">(E38-B38)/B38</f>
        <v>0.035103604753197994</v>
      </c>
      <c r="J38" s="37">
        <f aca="true" t="shared" si="17" ref="J38:J44">(F38-C38)/C38</f>
        <v>-0.04004762095321942</v>
      </c>
      <c r="K38" s="17">
        <f aca="true" t="shared" si="18" ref="K38:K44">(G38-D38)/D38</f>
        <v>0.023925872798102477</v>
      </c>
    </row>
    <row r="39" spans="1:11" ht="12.75">
      <c r="A39" s="14" t="s">
        <v>7</v>
      </c>
      <c r="B39" s="9">
        <f t="shared" si="12"/>
        <v>1486233</v>
      </c>
      <c r="C39" s="9">
        <f t="shared" si="12"/>
        <v>273670</v>
      </c>
      <c r="D39" s="9">
        <f t="shared" si="13"/>
        <v>1759903</v>
      </c>
      <c r="E39" s="31">
        <f t="shared" si="14"/>
        <v>1520985</v>
      </c>
      <c r="F39" s="31">
        <f t="shared" si="14"/>
        <v>257460</v>
      </c>
      <c r="G39" s="31">
        <f t="shared" si="15"/>
        <v>1778445</v>
      </c>
      <c r="H39" s="9"/>
      <c r="I39" s="17">
        <f t="shared" si="16"/>
        <v>0.023382605553772525</v>
      </c>
      <c r="J39" s="37">
        <f t="shared" si="17"/>
        <v>-0.059231921657470675</v>
      </c>
      <c r="K39" s="17">
        <f t="shared" si="18"/>
        <v>0.010535807939414842</v>
      </c>
    </row>
    <row r="40" spans="1:11" ht="12.75">
      <c r="A40" s="14" t="s">
        <v>11</v>
      </c>
      <c r="B40" s="9">
        <f t="shared" si="12"/>
        <v>2282884</v>
      </c>
      <c r="C40" s="9">
        <f t="shared" si="12"/>
        <v>249349</v>
      </c>
      <c r="D40" s="9">
        <f t="shared" si="13"/>
        <v>2532233</v>
      </c>
      <c r="E40" s="31">
        <f t="shared" si="14"/>
        <v>2293723</v>
      </c>
      <c r="F40" s="31">
        <f t="shared" si="14"/>
        <v>239469</v>
      </c>
      <c r="G40" s="31">
        <f t="shared" si="15"/>
        <v>2533192</v>
      </c>
      <c r="H40" s="9"/>
      <c r="I40" s="17">
        <f t="shared" si="16"/>
        <v>0.004747941638734162</v>
      </c>
      <c r="J40" s="37">
        <f t="shared" si="17"/>
        <v>-0.03962317875748449</v>
      </c>
      <c r="K40" s="17">
        <f t="shared" si="18"/>
        <v>0.00037871712437204634</v>
      </c>
    </row>
    <row r="41" spans="1:11" ht="12.75">
      <c r="A41" s="14" t="s">
        <v>8</v>
      </c>
      <c r="B41" s="9">
        <f t="shared" si="12"/>
        <v>490720</v>
      </c>
      <c r="C41" s="9">
        <f t="shared" si="12"/>
        <v>127924</v>
      </c>
      <c r="D41" s="9">
        <f t="shared" si="13"/>
        <v>618644</v>
      </c>
      <c r="E41" s="31">
        <f t="shared" si="14"/>
        <v>505758</v>
      </c>
      <c r="F41" s="31">
        <f t="shared" si="14"/>
        <v>134962</v>
      </c>
      <c r="G41" s="31">
        <f t="shared" si="15"/>
        <v>640720</v>
      </c>
      <c r="H41" s="9"/>
      <c r="I41" s="17">
        <f t="shared" si="16"/>
        <v>0.03064476687316596</v>
      </c>
      <c r="J41" s="37">
        <f t="shared" si="17"/>
        <v>0.05501704136831244</v>
      </c>
      <c r="K41" s="17">
        <f t="shared" si="18"/>
        <v>0.03568449706131475</v>
      </c>
    </row>
    <row r="42" spans="1:11" ht="12.75">
      <c r="A42" s="14" t="s">
        <v>9</v>
      </c>
      <c r="B42" s="9">
        <f t="shared" si="12"/>
        <v>3014283</v>
      </c>
      <c r="C42" s="9">
        <f t="shared" si="12"/>
        <v>535245</v>
      </c>
      <c r="D42" s="9">
        <f t="shared" si="13"/>
        <v>3549528</v>
      </c>
      <c r="E42" s="31">
        <f t="shared" si="14"/>
        <v>3037177</v>
      </c>
      <c r="F42" s="31">
        <f t="shared" si="14"/>
        <v>506446</v>
      </c>
      <c r="G42" s="31">
        <f t="shared" si="15"/>
        <v>3543623</v>
      </c>
      <c r="H42" s="9"/>
      <c r="I42" s="17">
        <f t="shared" si="16"/>
        <v>0.007595172716032304</v>
      </c>
      <c r="J42" s="37">
        <f t="shared" si="17"/>
        <v>-0.053805266747003706</v>
      </c>
      <c r="K42" s="17">
        <f t="shared" si="18"/>
        <v>-0.0016636014703926832</v>
      </c>
    </row>
    <row r="43" spans="1:11" ht="12.75">
      <c r="A43" s="14" t="s">
        <v>10</v>
      </c>
      <c r="B43" s="9">
        <f t="shared" si="12"/>
        <v>1867683</v>
      </c>
      <c r="C43" s="9">
        <f t="shared" si="12"/>
        <v>805285</v>
      </c>
      <c r="D43" s="9">
        <f t="shared" si="13"/>
        <v>2672968</v>
      </c>
      <c r="E43" s="31">
        <f t="shared" si="14"/>
        <v>1922118</v>
      </c>
      <c r="F43" s="31">
        <f t="shared" si="14"/>
        <v>733979</v>
      </c>
      <c r="G43" s="31">
        <f t="shared" si="15"/>
        <v>2656097</v>
      </c>
      <c r="H43" s="9"/>
      <c r="I43" s="17">
        <f t="shared" si="16"/>
        <v>0.02914573832925609</v>
      </c>
      <c r="J43" s="37">
        <f t="shared" si="17"/>
        <v>-0.08854753286103678</v>
      </c>
      <c r="K43" s="17">
        <f t="shared" si="18"/>
        <v>-0.006311710428258026</v>
      </c>
    </row>
    <row r="44" spans="1:11" ht="12.75">
      <c r="A44" s="35" t="s">
        <v>18</v>
      </c>
      <c r="B44" s="9">
        <f t="shared" si="12"/>
        <v>177872</v>
      </c>
      <c r="C44" s="9">
        <f t="shared" si="12"/>
        <v>52121</v>
      </c>
      <c r="D44" s="9">
        <f t="shared" si="13"/>
        <v>229993</v>
      </c>
      <c r="E44" s="31">
        <f t="shared" si="14"/>
        <v>265513</v>
      </c>
      <c r="F44" s="31">
        <f t="shared" si="14"/>
        <v>55986</v>
      </c>
      <c r="G44" s="31">
        <f t="shared" si="15"/>
        <v>321499</v>
      </c>
      <c r="H44" s="9"/>
      <c r="I44" s="17">
        <f t="shared" si="16"/>
        <v>0.492719483673653</v>
      </c>
      <c r="J44" s="17">
        <f t="shared" si="17"/>
        <v>0.0741543715584889</v>
      </c>
      <c r="K44" s="17">
        <f t="shared" si="18"/>
        <v>0.39786428282599906</v>
      </c>
    </row>
    <row r="45" spans="1:11" ht="12.75">
      <c r="A45" s="14"/>
      <c r="B45" s="9"/>
      <c r="C45" s="9"/>
      <c r="D45" s="9"/>
      <c r="E45" s="31"/>
      <c r="F45" s="31"/>
      <c r="G45" s="31"/>
      <c r="H45" s="9"/>
      <c r="I45" s="17"/>
      <c r="J45" s="17"/>
      <c r="K45" s="17"/>
    </row>
    <row r="46" spans="1:11" ht="12.75">
      <c r="A46" s="15" t="s">
        <v>2</v>
      </c>
      <c r="B46" s="39">
        <f aca="true" t="shared" si="19" ref="B46:G46">SUM(B37:B44)</f>
        <v>16921086</v>
      </c>
      <c r="C46" s="40">
        <f t="shared" si="19"/>
        <v>3732297</v>
      </c>
      <c r="D46" s="39">
        <f t="shared" si="19"/>
        <v>20653383</v>
      </c>
      <c r="E46" s="38">
        <f t="shared" si="19"/>
        <v>17352381</v>
      </c>
      <c r="F46" s="41">
        <f t="shared" si="19"/>
        <v>3505120</v>
      </c>
      <c r="G46" s="38">
        <f t="shared" si="19"/>
        <v>20857501</v>
      </c>
      <c r="H46" s="10"/>
      <c r="I46" s="17">
        <f>(E46-B46)/B46</f>
        <v>0.025488612255738195</v>
      </c>
      <c r="J46" s="17">
        <f>(F46-C46)/C46</f>
        <v>-0.06086787841374896</v>
      </c>
      <c r="K46" s="17">
        <f>(G46-D46)/D46</f>
        <v>0.009883029816471229</v>
      </c>
    </row>
    <row r="47" spans="1:11" ht="12.75">
      <c r="A47" s="7"/>
      <c r="B47" s="11"/>
      <c r="C47" s="11"/>
      <c r="D47" s="11"/>
      <c r="E47" s="25"/>
      <c r="F47" s="25"/>
      <c r="G47" s="25"/>
      <c r="H47" s="11"/>
      <c r="I47" s="18"/>
      <c r="J47" s="18"/>
      <c r="K47" s="18"/>
    </row>
    <row r="48" ht="12.75">
      <c r="A48" s="19" t="s">
        <v>20</v>
      </c>
    </row>
    <row r="49" ht="12.75">
      <c r="A49" s="19"/>
    </row>
    <row r="50" ht="12.75">
      <c r="A50" s="36" t="s">
        <v>19</v>
      </c>
    </row>
  </sheetData>
  <sheetProtection/>
  <mergeCells count="13">
    <mergeCell ref="A34:A35"/>
    <mergeCell ref="B34:D34"/>
    <mergeCell ref="I34:K34"/>
    <mergeCell ref="E34:G34"/>
    <mergeCell ref="B18:D18"/>
    <mergeCell ref="I18:K18"/>
    <mergeCell ref="E18:G18"/>
    <mergeCell ref="A1:K1"/>
    <mergeCell ref="B3:D3"/>
    <mergeCell ref="A3:A4"/>
    <mergeCell ref="I3:K3"/>
    <mergeCell ref="E3:G3"/>
    <mergeCell ref="A18:A19"/>
  </mergeCells>
  <conditionalFormatting sqref="C22:C30 C45:D45 D21:D30 F45:G45 H21:H30 G21:G29 F22:F29 C7:C14 D6:D14 G6:H14 F7:F14 C38:C45 D37:D46 G37:H46 F38:F45">
    <cfRule type="cellIs" priority="6" dxfId="5" operator="equal" stopIfTrue="1">
      <formula>-100</formula>
    </cfRule>
  </conditionalFormatting>
  <conditionalFormatting sqref="I6:K14">
    <cfRule type="cellIs" priority="3" dxfId="0" operator="lessThan" stopIfTrue="1">
      <formula>0</formula>
    </cfRule>
    <cfRule type="cellIs" priority="4" dxfId="21" operator="lessThan" stopIfTrue="1">
      <formula>0</formula>
    </cfRule>
    <cfRule type="cellIs" priority="5" dxfId="0" operator="lessThan" stopIfTrue="1">
      <formula>0</formula>
    </cfRule>
  </conditionalFormatting>
  <conditionalFormatting sqref="I21:K30 I37:K46">
    <cfRule type="cellIs" priority="2" dxfId="0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 xml:space="preserve">&amp;C </oddHeader>
    <oddFooter xml:space="preserve">&amp;C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mpoletti</cp:lastModifiedBy>
  <cp:lastPrinted>2010-05-25T08:11:34Z</cp:lastPrinted>
  <dcterms:created xsi:type="dcterms:W3CDTF">2008-01-23T09:51:27Z</dcterms:created>
  <dcterms:modified xsi:type="dcterms:W3CDTF">2010-05-28T14:12:26Z</dcterms:modified>
  <cp:category/>
  <cp:version/>
  <cp:contentType/>
  <cp:contentStatus/>
</cp:coreProperties>
</file>