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45" windowWidth="14400" windowHeight="12780" firstSheet="1" activeTab="1"/>
  </bookViews>
  <sheets>
    <sheet name="preventivo pubblico" sheetId="11" state="hidden" r:id="rId1"/>
    <sheet name="Preventivo costo intervento" sheetId="8" r:id="rId2"/>
    <sheet name="quadro economico" sheetId="5" r:id="rId3"/>
    <sheet name="Costi" sheetId="10" r:id="rId4"/>
  </sheets>
  <definedNames>
    <definedName name="vfd">#REF!</definedName>
  </definedNames>
  <calcPr calcId="145621"/>
</workbook>
</file>

<file path=xl/calcChain.xml><?xml version="1.0" encoding="utf-8"?>
<calcChain xmlns="http://schemas.openxmlformats.org/spreadsheetml/2006/main">
  <c r="I19" i="5" l="1"/>
  <c r="F15" i="10" l="1"/>
  <c r="K21" i="5" l="1"/>
  <c r="J21" i="5"/>
  <c r="I20" i="5"/>
  <c r="L13" i="5"/>
  <c r="L11" i="5"/>
  <c r="L10" i="5"/>
  <c r="L5" i="5"/>
  <c r="L4" i="5"/>
  <c r="G39" i="8" l="1"/>
  <c r="G32" i="8"/>
  <c r="G31" i="8"/>
  <c r="I31" i="8" s="1"/>
  <c r="J31" i="8" s="1"/>
  <c r="G30" i="8"/>
  <c r="I30" i="8" s="1"/>
  <c r="J30" i="8" s="1"/>
  <c r="G29" i="8"/>
  <c r="I29" i="8" s="1"/>
  <c r="J29" i="8" s="1"/>
  <c r="G12" i="8"/>
  <c r="G23" i="8" s="1"/>
  <c r="G38" i="8" s="1"/>
  <c r="G40" i="11"/>
  <c r="G33" i="11"/>
  <c r="G32" i="11"/>
  <c r="I32" i="11" s="1"/>
  <c r="J32" i="11" s="1"/>
  <c r="G31" i="11"/>
  <c r="I31" i="11" s="1"/>
  <c r="J31" i="11" s="1"/>
  <c r="G30" i="11"/>
  <c r="I30" i="11" s="1"/>
  <c r="J30" i="11" s="1"/>
  <c r="G13" i="11"/>
  <c r="G24" i="11" s="1"/>
  <c r="C19" i="10"/>
  <c r="E19" i="10" s="1"/>
  <c r="C18" i="10"/>
  <c r="E18" i="10" s="1"/>
  <c r="C17" i="10"/>
  <c r="E17" i="10" s="1"/>
  <c r="C16" i="10"/>
  <c r="E16" i="10" s="1"/>
  <c r="C15" i="10"/>
  <c r="E15" i="10" s="1"/>
  <c r="E13" i="10"/>
  <c r="D13" i="10"/>
  <c r="H40" i="11" l="1"/>
  <c r="K40" i="11" s="1"/>
  <c r="L40" i="11" s="1"/>
  <c r="H33" i="11"/>
  <c r="K33" i="11" s="1"/>
  <c r="L33" i="11" s="1"/>
  <c r="H32" i="11"/>
  <c r="K32" i="11" s="1"/>
  <c r="L32" i="11" s="1"/>
  <c r="H30" i="11"/>
  <c r="K30" i="11" s="1"/>
  <c r="L30" i="11" s="1"/>
  <c r="I38" i="8"/>
  <c r="J38" i="8" s="1"/>
  <c r="H38" i="8"/>
  <c r="G27" i="8"/>
  <c r="H29" i="8"/>
  <c r="K29" i="8" s="1"/>
  <c r="L29" i="8" s="1"/>
  <c r="H31" i="8"/>
  <c r="K31" i="8" s="1"/>
  <c r="L31" i="8" s="1"/>
  <c r="I23" i="8"/>
  <c r="J23" i="8" s="1"/>
  <c r="G24" i="8"/>
  <c r="G25" i="8"/>
  <c r="G39" i="11"/>
  <c r="G28" i="11"/>
  <c r="G26" i="11"/>
  <c r="G25" i="11"/>
  <c r="I24" i="11"/>
  <c r="J24" i="11" s="1"/>
  <c r="D15" i="10"/>
  <c r="D16" i="10"/>
  <c r="F16" i="10" s="1"/>
  <c r="C24" i="10" s="1"/>
  <c r="D17" i="10"/>
  <c r="F17" i="10" s="1"/>
  <c r="D18" i="10"/>
  <c r="F18" i="10" s="1"/>
  <c r="D19" i="10"/>
  <c r="F19" i="10" s="1"/>
  <c r="H24" i="11" l="1"/>
  <c r="K24" i="11" s="1"/>
  <c r="L24" i="11" s="1"/>
  <c r="H30" i="8"/>
  <c r="K30" i="8" s="1"/>
  <c r="L30" i="8" s="1"/>
  <c r="H23" i="8"/>
  <c r="K23" i="8" s="1"/>
  <c r="H31" i="11"/>
  <c r="K31" i="11" s="1"/>
  <c r="L31" i="11" s="1"/>
  <c r="H32" i="8"/>
  <c r="K32" i="8" s="1"/>
  <c r="L32" i="8" s="1"/>
  <c r="H39" i="8"/>
  <c r="K39" i="8" s="1"/>
  <c r="L39" i="8" s="1"/>
  <c r="H24" i="8"/>
  <c r="I24" i="8"/>
  <c r="J24" i="8" s="1"/>
  <c r="G26" i="8"/>
  <c r="H26" i="8" s="1"/>
  <c r="K26" i="8" s="1"/>
  <c r="L26" i="8" s="1"/>
  <c r="H25" i="8"/>
  <c r="I25" i="8"/>
  <c r="J25" i="8" s="1"/>
  <c r="I27" i="8"/>
  <c r="J27" i="8" s="1"/>
  <c r="H27" i="8"/>
  <c r="K38" i="8"/>
  <c r="L38" i="8" s="1"/>
  <c r="I25" i="11"/>
  <c r="J25" i="11" s="1"/>
  <c r="H25" i="11"/>
  <c r="G27" i="11"/>
  <c r="H27" i="11" s="1"/>
  <c r="K27" i="11" s="1"/>
  <c r="L27" i="11" s="1"/>
  <c r="I39" i="11"/>
  <c r="J39" i="11" s="1"/>
  <c r="H39" i="11"/>
  <c r="I26" i="11"/>
  <c r="J26" i="11" s="1"/>
  <c r="H26" i="11"/>
  <c r="I28" i="11"/>
  <c r="J28" i="11" s="1"/>
  <c r="H28" i="11"/>
  <c r="K19" i="5"/>
  <c r="K14" i="5"/>
  <c r="K24" i="5" s="1"/>
  <c r="J14" i="5"/>
  <c r="J24" i="5" s="1"/>
  <c r="I14" i="5"/>
  <c r="I24" i="5" s="1"/>
  <c r="L12" i="5"/>
  <c r="K6" i="5"/>
  <c r="L14" i="5" l="1"/>
  <c r="K22" i="5"/>
  <c r="K28" i="11"/>
  <c r="L28" i="11" s="1"/>
  <c r="K26" i="11"/>
  <c r="L26" i="11" s="1"/>
  <c r="K39" i="11"/>
  <c r="L39" i="11" s="1"/>
  <c r="K24" i="8"/>
  <c r="L24" i="8" s="1"/>
  <c r="K27" i="8"/>
  <c r="L27" i="8" s="1"/>
  <c r="L23" i="8"/>
  <c r="K25" i="8"/>
  <c r="L25" i="8" s="1"/>
  <c r="K25" i="11"/>
  <c r="L24" i="5"/>
  <c r="K26" i="5" l="1"/>
  <c r="K38" i="5" s="1"/>
  <c r="K33" i="5"/>
  <c r="L33" i="5" s="1"/>
  <c r="L34" i="8"/>
  <c r="L41" i="8" s="1"/>
  <c r="D47" i="8" s="1"/>
  <c r="K34" i="8"/>
  <c r="K41" i="8" s="1"/>
  <c r="L25" i="11"/>
  <c r="L35" i="11" s="1"/>
  <c r="K35" i="11"/>
  <c r="K42" i="11" s="1"/>
  <c r="L42" i="11" l="1"/>
  <c r="D48" i="11" l="1"/>
  <c r="L20" i="5"/>
  <c r="L21" i="5" l="1"/>
  <c r="J19" i="5" l="1"/>
  <c r="J6" i="5" l="1"/>
  <c r="I22" i="5" l="1"/>
  <c r="I6" i="5"/>
  <c r="L6" i="5" s="1"/>
  <c r="J22" i="5"/>
  <c r="I35" i="5" l="1"/>
  <c r="L19" i="5"/>
  <c r="I26" i="5"/>
  <c r="J35" i="5"/>
  <c r="J26" i="5"/>
  <c r="J38" i="5" l="1"/>
  <c r="I38" i="5"/>
  <c r="L22" i="5"/>
  <c r="L26" i="5" s="1"/>
  <c r="L35" i="5"/>
  <c r="L38" i="5" l="1"/>
</calcChain>
</file>

<file path=xl/comments1.xml><?xml version="1.0" encoding="utf-8"?>
<comments xmlns="http://schemas.openxmlformats.org/spreadsheetml/2006/main">
  <authors>
    <author>ldovigo</author>
    <author>Regione Autonoma Valle d'Aosta</author>
    <author>nveticoz</author>
  </authors>
  <commentList>
    <comment ref="C13" authorId="0">
      <text>
        <r>
          <rPr>
            <sz val="9"/>
            <color indexed="81"/>
            <rFont val="Tahoma"/>
            <family val="2"/>
          </rPr>
          <t xml:space="preserve">INSERIRE NOMINATIVO
</t>
        </r>
      </text>
    </comment>
    <comment ref="F13" authorId="1">
      <text>
        <r>
          <rPr>
            <b/>
            <sz val="8"/>
            <color indexed="81"/>
            <rFont val="Tahoma"/>
            <family val="2"/>
          </rPr>
          <t xml:space="preserve">Il tempo di allestimento comprende:
1.Taglio pianta
2.Intestazione
3.Sramatura
</t>
        </r>
        <r>
          <rPr>
            <sz val="8"/>
            <color indexed="81"/>
            <rFont val="Tahoma"/>
            <family val="2"/>
          </rPr>
          <t xml:space="preserve">
</t>
        </r>
      </text>
    </comment>
    <comment ref="C14" authorId="0">
      <text>
        <r>
          <rPr>
            <sz val="9"/>
            <color indexed="81"/>
            <rFont val="Tahoma"/>
            <family val="2"/>
          </rPr>
          <t>INSERIRE IL/I COMUNE/I IN CUI E' PREVISTO L'INVERVENTO</t>
        </r>
      </text>
    </comment>
    <comment ref="C15" authorId="0">
      <text>
        <r>
          <rPr>
            <sz val="9"/>
            <color indexed="81"/>
            <rFont val="Tahoma"/>
            <family val="2"/>
          </rPr>
          <t xml:space="preserve">INSERIRE IL TOPONIMO DELLA LOCALITA' DI INTERVENTO </t>
        </r>
      </text>
    </comment>
    <comment ref="C16" authorId="0">
      <text>
        <r>
          <rPr>
            <sz val="9"/>
            <color indexed="81"/>
            <rFont val="Tahoma"/>
            <family val="2"/>
          </rPr>
          <t>INSERIRE IL NOME DELLA STAZIONE FORESTALE GIURIDISDIZIONALMENTE COMPETENTE</t>
        </r>
      </text>
    </comment>
    <comment ref="C18" authorId="0">
      <text>
        <r>
          <rPr>
            <sz val="9"/>
            <color indexed="81"/>
            <rFont val="Tahoma"/>
            <family val="2"/>
          </rPr>
          <t>INSERIRE NOMINATIVO</t>
        </r>
      </text>
    </comment>
    <comment ref="D21" authorId="0">
      <text>
        <r>
          <rPr>
            <sz val="9"/>
            <color indexed="81"/>
            <rFont val="Tahoma"/>
            <family val="2"/>
          </rPr>
          <t>INSERIRE LA SUPERFICIE DELL'AREA DI INTERVENTO</t>
        </r>
      </text>
    </comment>
    <comment ref="D22" authorId="0">
      <text>
        <r>
          <rPr>
            <sz val="9"/>
            <color indexed="81"/>
            <rFont val="Tahoma"/>
            <family val="2"/>
          </rPr>
          <t xml:space="preserve">INSERIRE IL VALORE MEDIO DELLA PROVVIGIONE RIFERITA ALL'AREA DI INTERVENTO
</t>
        </r>
      </text>
    </comment>
    <comment ref="D23" authorId="0">
      <text>
        <r>
          <rPr>
            <sz val="9"/>
            <color indexed="81"/>
            <rFont val="Tahoma"/>
            <family val="2"/>
          </rPr>
          <t xml:space="preserve">INSERIRE IL VALORE DI RIPRESA PREVISTO
</t>
        </r>
      </text>
    </comment>
    <comment ref="D24" authorId="0">
      <text>
        <r>
          <rPr>
            <sz val="9"/>
            <color indexed="81"/>
            <rFont val="Tahoma"/>
            <family val="2"/>
          </rPr>
          <t>INSERIRE IL VOLUME DELLA PIANTA MEDIA DETERMINATO IN BASE AI RILIEVI EFFETTUATI</t>
        </r>
      </text>
    </comment>
    <comment ref="B26" authorId="1">
      <text>
        <r>
          <rPr>
            <sz val="8"/>
            <color indexed="81"/>
            <rFont val="Tahoma"/>
            <family val="2"/>
          </rPr>
          <t>La sramatura e l'allestimento della ramaglia sono correlati con la "ramosità" delle piante, intesa come la percentuale di fusto coperto da rami. 
 INDICARE CON UNA x LA PERCENTUALE DI RAMOSITA' MEDIA</t>
        </r>
      </text>
    </comment>
    <comment ref="Q30" authorId="2">
      <text>
        <r>
          <rPr>
            <b/>
            <sz val="9"/>
            <color indexed="81"/>
            <rFont val="Tahoma"/>
            <family val="2"/>
          </rPr>
          <t>nveticoz:</t>
        </r>
        <r>
          <rPr>
            <sz val="9"/>
            <color indexed="81"/>
            <rFont val="Tahoma"/>
            <family val="2"/>
          </rPr>
          <t xml:space="preserve">
variato i tempi come 3/2010</t>
        </r>
      </text>
    </comment>
    <comment ref="B32" authorId="1">
      <text>
        <r>
          <rPr>
            <sz val="8"/>
            <color indexed="81"/>
            <rFont val="Tahoma"/>
            <family val="2"/>
          </rPr>
          <t xml:space="preserve">INDICARE CON UNA x LA PENDENZA MEDIA DELL'AREA
</t>
        </r>
      </text>
    </comment>
    <comment ref="B38" authorId="1">
      <text>
        <r>
          <rPr>
            <sz val="8"/>
            <color indexed="81"/>
            <rFont val="Tahoma"/>
            <family val="2"/>
          </rPr>
          <t xml:space="preserve">INSERIRE UN VALORE COMPRESO TRA 0 E 10 RIFERITO ALLA FACILITA' DI ACCESSO ALL'AREA DI CANTIERE (0= ottima accessibilità; 10= non servito)
</t>
        </r>
      </text>
    </comment>
    <comment ref="B40" authorId="1">
      <text>
        <r>
          <rPr>
            <sz val="8"/>
            <color indexed="81"/>
            <rFont val="Tahoma"/>
            <family val="2"/>
          </rPr>
          <t>INSERIRE UN VALORE MEDIO COMPRESO TRA 0 E 10, RIFERITO AI SEGUENTI PARAMETRI:
1. Orografia
2. Rinnovaz naturale
3. piante sradicate
4. abbattimento piante con paranco
(0=condizioni migliori; 10=condizioni più complesse)</t>
        </r>
      </text>
    </comment>
    <comment ref="B42" authorId="0">
      <text>
        <r>
          <rPr>
            <sz val="9"/>
            <color indexed="81"/>
            <rFont val="Tahoma"/>
            <family val="2"/>
          </rPr>
          <t xml:space="preserve">INSERIRE I DATI
</t>
        </r>
      </text>
    </comment>
    <comment ref="B43" authorId="0">
      <text>
        <r>
          <rPr>
            <sz val="9"/>
            <color indexed="81"/>
            <rFont val="Tahoma"/>
            <family val="2"/>
          </rPr>
          <t xml:space="preserve">In % sul totale della ripresa
</t>
        </r>
      </text>
    </comment>
    <comment ref="D43" authorId="1">
      <text>
        <r>
          <rPr>
            <b/>
            <sz val="8"/>
            <color indexed="81"/>
            <rFont val="Tahoma"/>
            <family val="2"/>
          </rPr>
          <t>In % sul totale della ripresa</t>
        </r>
        <r>
          <rPr>
            <sz val="8"/>
            <color indexed="81"/>
            <rFont val="Tahoma"/>
            <family val="2"/>
          </rPr>
          <t xml:space="preserve">
</t>
        </r>
      </text>
    </comment>
  </commentList>
</comments>
</file>

<file path=xl/comments2.xml><?xml version="1.0" encoding="utf-8"?>
<comments xmlns="http://schemas.openxmlformats.org/spreadsheetml/2006/main">
  <authors>
    <author>ldovigo</author>
    <author>Regione Autonoma Valle d'Aosta</author>
    <author>nveticoz</author>
  </authors>
  <commentList>
    <comment ref="C12" authorId="0">
      <text>
        <r>
          <rPr>
            <sz val="9"/>
            <color indexed="81"/>
            <rFont val="Tahoma"/>
            <family val="2"/>
          </rPr>
          <t xml:space="preserve">INSERIRE NOMINATIVO
</t>
        </r>
      </text>
    </comment>
    <comment ref="F12" authorId="1">
      <text>
        <r>
          <rPr>
            <b/>
            <sz val="8"/>
            <color indexed="81"/>
            <rFont val="Tahoma"/>
            <family val="2"/>
          </rPr>
          <t xml:space="preserve">Il tempo di allestimento comprende:
1.Taglio pianta
2.Intestazione
3.Sramatura
</t>
        </r>
        <r>
          <rPr>
            <sz val="8"/>
            <color indexed="81"/>
            <rFont val="Tahoma"/>
            <family val="2"/>
          </rPr>
          <t xml:space="preserve">
</t>
        </r>
      </text>
    </comment>
    <comment ref="C13" authorId="0">
      <text>
        <r>
          <rPr>
            <sz val="9"/>
            <color indexed="81"/>
            <rFont val="Tahoma"/>
            <family val="2"/>
          </rPr>
          <t>INSERIRE IL/I COMUNE/I IN CUI E' PREVISTO L'INVERVENTO</t>
        </r>
      </text>
    </comment>
    <comment ref="C14" authorId="0">
      <text>
        <r>
          <rPr>
            <sz val="9"/>
            <color indexed="81"/>
            <rFont val="Tahoma"/>
            <family val="2"/>
          </rPr>
          <t xml:space="preserve">INSERIRE IL TOPONIMO DELLA LOCALITA' DI INTERVENTO </t>
        </r>
      </text>
    </comment>
    <comment ref="C15" authorId="0">
      <text>
        <r>
          <rPr>
            <sz val="9"/>
            <color indexed="81"/>
            <rFont val="Tahoma"/>
            <family val="2"/>
          </rPr>
          <t>INSERIRE IL NOME DELLA STAZIONE FORESTALE GIURIDISDIZIONALMENTE COMPETENTE</t>
        </r>
      </text>
    </comment>
    <comment ref="C17" authorId="0">
      <text>
        <r>
          <rPr>
            <sz val="9"/>
            <color indexed="81"/>
            <rFont val="Tahoma"/>
            <family val="2"/>
          </rPr>
          <t>INSERIRE NOMINATIVO</t>
        </r>
      </text>
    </comment>
    <comment ref="D20" authorId="0">
      <text>
        <r>
          <rPr>
            <sz val="9"/>
            <color indexed="81"/>
            <rFont val="Tahoma"/>
            <family val="2"/>
          </rPr>
          <t>INSERIRE LA SUPERFICIE DELL'AREA DI INTERVENTO</t>
        </r>
      </text>
    </comment>
    <comment ref="D21" authorId="0">
      <text>
        <r>
          <rPr>
            <sz val="9"/>
            <color indexed="81"/>
            <rFont val="Tahoma"/>
            <family val="2"/>
          </rPr>
          <t xml:space="preserve">INSERIRE IL VALORE MEDIO DELLA PROVVIGIONE RIFERITA ALL'AREA DI INTERVENTO
</t>
        </r>
      </text>
    </comment>
    <comment ref="D22" authorId="0">
      <text>
        <r>
          <rPr>
            <sz val="9"/>
            <color indexed="81"/>
            <rFont val="Tahoma"/>
            <family val="2"/>
          </rPr>
          <t xml:space="preserve">INSERIRE IL VALORE DI RIPRESA PREVISTO
</t>
        </r>
      </text>
    </comment>
    <comment ref="D23" authorId="0">
      <text>
        <r>
          <rPr>
            <sz val="9"/>
            <color indexed="81"/>
            <rFont val="Tahoma"/>
            <family val="2"/>
          </rPr>
          <t>INSERIRE IL VOLUME DELLA PIANTA MEDIA DETERMINATO IN BASE AI RILIEVI EFFETTUATI</t>
        </r>
      </text>
    </comment>
    <comment ref="B25" authorId="1">
      <text>
        <r>
          <rPr>
            <sz val="8"/>
            <color indexed="81"/>
            <rFont val="Tahoma"/>
            <family val="2"/>
          </rPr>
          <t>La sramatura e l'allestimento della ramaglia sono correlati con la "ramosità" delle piante, intesa come la percentuale di fusto coperto da rami. 
 INDICARE CON UNA x LA PERCENTUALE DI RAMOSITA' MEDIA</t>
        </r>
      </text>
    </comment>
    <comment ref="Q29" authorId="2">
      <text>
        <r>
          <rPr>
            <b/>
            <sz val="9"/>
            <color indexed="81"/>
            <rFont val="Tahoma"/>
            <family val="2"/>
          </rPr>
          <t>nveticoz:</t>
        </r>
        <r>
          <rPr>
            <sz val="9"/>
            <color indexed="81"/>
            <rFont val="Tahoma"/>
            <family val="2"/>
          </rPr>
          <t xml:space="preserve">
variato i tempi come 3/2010</t>
        </r>
      </text>
    </comment>
    <comment ref="B31" authorId="1">
      <text>
        <r>
          <rPr>
            <sz val="8"/>
            <color indexed="81"/>
            <rFont val="Tahoma"/>
            <family val="2"/>
          </rPr>
          <t xml:space="preserve">INDICARE CON UNA x LA PENDENZA MEDIA DELL'AREA
</t>
        </r>
      </text>
    </comment>
    <comment ref="B37" authorId="1">
      <text>
        <r>
          <rPr>
            <sz val="8"/>
            <color indexed="81"/>
            <rFont val="Tahoma"/>
            <family val="2"/>
          </rPr>
          <t xml:space="preserve">INSERIRE UN VALORE COMPRESO TRA 0 E 10 RIFERITO ALLA FACILITA' DI ACCESSO ALL'AREA DI CANTIERE (0= ottima accessibilità; 10= non servito)
</t>
        </r>
      </text>
    </comment>
    <comment ref="B39" authorId="1">
      <text>
        <r>
          <rPr>
            <sz val="8"/>
            <color indexed="81"/>
            <rFont val="Tahoma"/>
            <family val="2"/>
          </rPr>
          <t>INSERIRE UN VALORE MEDIO COMPRESO TRA 0 E 10, RIFERITO AI SEGUENTI PARAMETRI:
1. Orografia
2. Rinnovaz naturale
3. piante sradicate
4. abbattimento piante con paranco
(0=condizioni migliori; 10=condizioni più complesse)</t>
        </r>
      </text>
    </comment>
    <comment ref="B41" authorId="0">
      <text>
        <r>
          <rPr>
            <sz val="9"/>
            <color indexed="81"/>
            <rFont val="Tahoma"/>
            <family val="2"/>
          </rPr>
          <t xml:space="preserve">INSERIRE I DATI
</t>
        </r>
      </text>
    </comment>
    <comment ref="B42" authorId="0">
      <text>
        <r>
          <rPr>
            <sz val="9"/>
            <color indexed="81"/>
            <rFont val="Tahoma"/>
            <family val="2"/>
          </rPr>
          <t xml:space="preserve">In % sul totale della ripresa
</t>
        </r>
      </text>
    </comment>
    <comment ref="D42" authorId="1">
      <text>
        <r>
          <rPr>
            <b/>
            <sz val="8"/>
            <color indexed="81"/>
            <rFont val="Tahoma"/>
            <family val="2"/>
          </rPr>
          <t>In % sul totale della ripresa</t>
        </r>
        <r>
          <rPr>
            <sz val="8"/>
            <color indexed="81"/>
            <rFont val="Tahoma"/>
            <family val="2"/>
          </rPr>
          <t xml:space="preserve">
</t>
        </r>
      </text>
    </comment>
  </commentList>
</comments>
</file>

<file path=xl/comments3.xml><?xml version="1.0" encoding="utf-8"?>
<comments xmlns="http://schemas.openxmlformats.org/spreadsheetml/2006/main">
  <authors>
    <author>nveticoz</author>
  </authors>
  <commentList>
    <comment ref="B12" authorId="0">
      <text>
        <r>
          <rPr>
            <b/>
            <sz val="9"/>
            <color indexed="81"/>
            <rFont val="Tahoma"/>
            <family val="2"/>
          </rPr>
          <t>nveticoz:</t>
        </r>
        <r>
          <rPr>
            <sz val="9"/>
            <color indexed="81"/>
            <rFont val="Tahoma"/>
            <family val="2"/>
          </rPr>
          <t xml:space="preserve">
preso da schema di Alessia Danne - OTD</t>
        </r>
      </text>
    </comment>
    <comment ref="C12" authorId="0">
      <text>
        <r>
          <rPr>
            <b/>
            <sz val="9"/>
            <color indexed="81"/>
            <rFont val="Tahoma"/>
            <family val="2"/>
          </rPr>
          <t>nveticoz:</t>
        </r>
        <r>
          <rPr>
            <sz val="9"/>
            <color indexed="81"/>
            <rFont val="Tahoma"/>
            <family val="2"/>
          </rPr>
          <t xml:space="preserve">
aggiunto, Augusto non l'aveva previsto.
</t>
        </r>
      </text>
    </comment>
    <comment ref="C30" authorId="0">
      <text>
        <r>
          <rPr>
            <b/>
            <sz val="9"/>
            <color indexed="81"/>
            <rFont val="Tahoma"/>
            <family val="2"/>
          </rPr>
          <t>nveticoz:</t>
        </r>
        <r>
          <rPr>
            <sz val="9"/>
            <color indexed="81"/>
            <rFont val="Tahoma"/>
            <family val="2"/>
          </rPr>
          <t xml:space="preserve">
aggiornamento Istat 2017e +  il 10% e il 16,50%</t>
        </r>
      </text>
    </comment>
  </commentList>
</comments>
</file>

<file path=xl/sharedStrings.xml><?xml version="1.0" encoding="utf-8"?>
<sst xmlns="http://schemas.openxmlformats.org/spreadsheetml/2006/main" count="235" uniqueCount="148">
  <si>
    <t>mq</t>
  </si>
  <si>
    <t>mc/ha</t>
  </si>
  <si>
    <t>mc</t>
  </si>
  <si>
    <t>1)</t>
  </si>
  <si>
    <t>INVESTIMENTI IN SERVIZI PUBBLICI</t>
  </si>
  <si>
    <t>1.a)</t>
  </si>
  <si>
    <t>sentieristica, cartellonistica, segnaletica, piccole strutture ricreative, ecc…</t>
  </si>
  <si>
    <t>1.b)</t>
  </si>
  <si>
    <t>interventi selvicolturali</t>
  </si>
  <si>
    <t>COM</t>
  </si>
  <si>
    <t>PR</t>
  </si>
  <si>
    <t>INVESTIMENTI RELATIVI ALLA PROTEZIONE DEGLI HABITAT E ALLA BIODIVERSITA'</t>
  </si>
  <si>
    <t>azioni di protezione nei confronti di habitat</t>
  </si>
  <si>
    <t>2)</t>
  </si>
  <si>
    <t>2.a)</t>
  </si>
  <si>
    <t>2.b)</t>
  </si>
  <si>
    <t>piccoli impianti</t>
  </si>
  <si>
    <t>2.c)</t>
  </si>
  <si>
    <t>conservazione e recupero habitat di pregio</t>
  </si>
  <si>
    <t>2.d)</t>
  </si>
  <si>
    <t>creazione aree libere</t>
  </si>
  <si>
    <t>TOTALE INVESTIMENTI IN SERVIZI PUBBLICI</t>
  </si>
  <si>
    <t>TOTALE INVESTIMENTI RELATIVI ALLA PROTEZIONE DEGLI HABITAT E ALLA BIODIVERSITA'</t>
  </si>
  <si>
    <t>SPESE GENERALI</t>
  </si>
  <si>
    <t>3)</t>
  </si>
  <si>
    <t>su sentieristica, cartellonistica, segnaletica, piccole strutture ricreative, ecc…</t>
  </si>
  <si>
    <t>su int. selvicolturali su proprietà comunale</t>
  </si>
  <si>
    <t>su int. selvicolturali su proprietà privata</t>
  </si>
  <si>
    <t>totale spese generali su invest. In servizi pubblici</t>
  </si>
  <si>
    <t>su investim. relativi alla protezione degli habitat e alla biodiversità</t>
  </si>
  <si>
    <t>su invest. in servizi pubblici</t>
  </si>
  <si>
    <t>TOTALE SPESE GENERALI</t>
  </si>
  <si>
    <t>TOTALE SOSTEGNO</t>
  </si>
  <si>
    <t xml:space="preserve">totale </t>
  </si>
  <si>
    <t>IVA</t>
  </si>
  <si>
    <t>IVA RECUPERABILE (az. agricole e imprese CON P. IVA)</t>
  </si>
  <si>
    <t>IVA NON RECUPERABILE  ( COMUNE E PRIVATI SENZA P. IVA)</t>
  </si>
  <si>
    <t>int.  su proprietà comunale o consortile</t>
  </si>
  <si>
    <t>int.  su proprietà  senza P. IVA</t>
  </si>
  <si>
    <t>int.  su proprietà  con P. IVA</t>
  </si>
  <si>
    <t>MISURA 8</t>
  </si>
  <si>
    <t>CALCOLO SPESA MASSIMA AMMISSIBILE</t>
  </si>
  <si>
    <t xml:space="preserve">(per interventi di taglio, intestazione, sramatura e lavorazioni accessorie) </t>
  </si>
  <si>
    <t>Data elaborazione</t>
  </si>
  <si>
    <t>0.1 ANAGRAFICA</t>
  </si>
  <si>
    <t>Beneficiario</t>
  </si>
  <si>
    <t>Allestimento min/mc</t>
  </si>
  <si>
    <t>tempo lavorazione</t>
  </si>
  <si>
    <t>Comune</t>
  </si>
  <si>
    <t>Vol medio</t>
  </si>
  <si>
    <t>min/m³</t>
  </si>
  <si>
    <t>Località</t>
  </si>
  <si>
    <t>Stazione Forestale</t>
  </si>
  <si>
    <t>0.2 PROGETTISTA</t>
  </si>
  <si>
    <t>1. DATI TECNICI</t>
  </si>
  <si>
    <t>Ore MO</t>
  </si>
  <si>
    <t>Costo MO</t>
  </si>
  <si>
    <t>Ore macchinari</t>
  </si>
  <si>
    <t>costo macchinari e materiale</t>
  </si>
  <si>
    <t>TOTALE/ha</t>
  </si>
  <si>
    <t xml:space="preserve">TOTALE </t>
  </si>
  <si>
    <t>Superficie</t>
  </si>
  <si>
    <r>
      <t>m</t>
    </r>
    <r>
      <rPr>
        <sz val="10"/>
        <rFont val="Calibri"/>
        <family val="2"/>
      </rPr>
      <t>²</t>
    </r>
  </si>
  <si>
    <t xml:space="preserve">Provvigione </t>
  </si>
  <si>
    <t xml:space="preserve">Ripresa </t>
  </si>
  <si>
    <t xml:space="preserve">vol pianta media </t>
  </si>
  <si>
    <t>Ore taglio piante</t>
  </si>
  <si>
    <t>1. Ramosità - allestim. ramaglia</t>
  </si>
  <si>
    <t>1.1 Ramosità</t>
  </si>
  <si>
    <t>coefficiente di correzione</t>
  </si>
  <si>
    <t>2. Pendenza</t>
  </si>
  <si>
    <t xml:space="preserve">&lt; il 30% di ramosità </t>
  </si>
  <si>
    <t>3. Accessibilità area intervento</t>
  </si>
  <si>
    <t>Dal 30 al 50% ramosità</t>
  </si>
  <si>
    <t>4. Condizioni stazionali ecc.</t>
  </si>
  <si>
    <t xml:space="preserve">Dal 51 al 70% ramosità </t>
  </si>
  <si>
    <t>5. Lavorazioni accessorie</t>
  </si>
  <si>
    <t>&gt; il 70%  di ramosità</t>
  </si>
  <si>
    <t xml:space="preserve">   a. Scortecciatura</t>
  </si>
  <si>
    <t>tempi Scortecciatura (min)</t>
  </si>
  <si>
    <t xml:space="preserve">   b. Cure colturali </t>
  </si>
  <si>
    <t>Abeti-pini</t>
  </si>
  <si>
    <t>1.2 Pendenza</t>
  </si>
  <si>
    <t xml:space="preserve">   c. Barriere</t>
  </si>
  <si>
    <t>Larice</t>
  </si>
  <si>
    <t>&lt; 30%</t>
  </si>
  <si>
    <t xml:space="preserve">   d. Zappettatura</t>
  </si>
  <si>
    <t>Latifoglie</t>
  </si>
  <si>
    <t>dal 30 al 55%</t>
  </si>
  <si>
    <t>Stanga -minuti a ml</t>
  </si>
  <si>
    <t>Dal 56 al 70%</t>
  </si>
  <si>
    <t>totale</t>
  </si>
  <si>
    <t>&gt; 70%</t>
  </si>
  <si>
    <t>1.3 Accessibilità nell'area di intervento</t>
  </si>
  <si>
    <t>Lavorazioni sempre incluse</t>
  </si>
  <si>
    <t>ore MO</t>
  </si>
  <si>
    <t>ore Mac.</t>
  </si>
  <si>
    <t>costo macch</t>
  </si>
  <si>
    <t>Totale/ha</t>
  </si>
  <si>
    <t>TOTALE</t>
  </si>
  <si>
    <t>Sezionamento toppi</t>
  </si>
  <si>
    <t>1.4 Condizioni stazionali avverse particolari</t>
  </si>
  <si>
    <t>Trattamento Urea</t>
  </si>
  <si>
    <t>1.5 Lavorazioni accessorie</t>
  </si>
  <si>
    <t xml:space="preserve">TOT intervento </t>
  </si>
  <si>
    <t>a. Scortecciatura</t>
  </si>
  <si>
    <t xml:space="preserve">b. Cure colturali </t>
  </si>
  <si>
    <t>n° are</t>
  </si>
  <si>
    <t>Spese generali</t>
  </si>
  <si>
    <t xml:space="preserve">c. Barriere </t>
  </si>
  <si>
    <t>n°</t>
  </si>
  <si>
    <t>Spese sicurezza</t>
  </si>
  <si>
    <t xml:space="preserve">d. Zappettatura </t>
  </si>
  <si>
    <t>COSTI GENERALI</t>
  </si>
  <si>
    <t>Utile d'impresa</t>
  </si>
  <si>
    <t>Spese tecniche di progettazione</t>
  </si>
  <si>
    <t>MANODOPERA</t>
  </si>
  <si>
    <t>Costo orario base/h</t>
  </si>
  <si>
    <t>Forfait indenizzi</t>
  </si>
  <si>
    <t>Utile Impresa</t>
  </si>
  <si>
    <t>Costo orario lordo</t>
  </si>
  <si>
    <t>Costo/h operaio specializzato super</t>
  </si>
  <si>
    <t>Costo/h operaio specializzato</t>
  </si>
  <si>
    <t>Costo/h operaio qual. Super</t>
  </si>
  <si>
    <t>Costo/h operaio qualificato</t>
  </si>
  <si>
    <t>Costo/h operaio comune</t>
  </si>
  <si>
    <t>Ore</t>
  </si>
  <si>
    <t>Costo colmpless.</t>
  </si>
  <si>
    <t>Ore allestimento cantiere</t>
  </si>
  <si>
    <t>MEZZI MECCANICI</t>
  </si>
  <si>
    <t>Costo orario senza operatore con utile impresa e spese generali</t>
  </si>
  <si>
    <t>Motosega-scortecciatrice</t>
  </si>
  <si>
    <t xml:space="preserve">Descrizione </t>
  </si>
  <si>
    <t>Unità mis</t>
  </si>
  <si>
    <t>Valore</t>
  </si>
  <si>
    <t xml:space="preserve">Cure colturali </t>
  </si>
  <si>
    <t>min/ara</t>
  </si>
  <si>
    <t>e/o materiale</t>
  </si>
  <si>
    <t>barriera di protezione/unit</t>
  </si>
  <si>
    <t>Zappettatura h/mq</t>
  </si>
  <si>
    <t>ONERI SICUREZZA</t>
  </si>
  <si>
    <t>Imp. Macch</t>
  </si>
  <si>
    <t>3-1)</t>
  </si>
  <si>
    <t>3-1.a)</t>
  </si>
  <si>
    <t>3-1.b)</t>
  </si>
  <si>
    <t>3-2)</t>
  </si>
  <si>
    <t>x</t>
  </si>
  <si>
    <r>
      <t>COSTO INTERVENTO</t>
    </r>
    <r>
      <rPr>
        <b/>
        <sz val="9"/>
        <rFont val="Arial"/>
        <family val="2"/>
      </rPr>
      <t xml:space="preserve"> (al netto delle spese generali, delle spese della sicurezza e dell'IVA)</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</si>
</sst>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 #,##0.00_-;\-&quot;€&quot;\ * #,##0.00_-;_-&quot;€&quot;\ * &quot;-&quot;??_-;_-@_-"/>
    <numFmt numFmtId="43" formatCode="_-* #,##0.00_-;\-* #,##0.00_-;_-* &quot;-&quot;??_-;_-@_-"/>
    <numFmt numFmtId="164" formatCode="0.0"/>
    <numFmt numFmtId="165" formatCode="0&quot;%&quot;"/>
    <numFmt numFmtId="166" formatCode="0.0%"/>
    <numFmt numFmtId="167" formatCode="&quot;€&quot;\ #,##0.00;[Red]&quot;€&quot;\ #,##0.00"/>
  </numFmts>
  <fonts count="30" x14ac:knownFonts="1">
    <font>
      <sz val="11"/>
      <color theme="1"/>
      <name val="Calibri"/>
      <family val="2"/>
    </font>
    <font>
      <sz val="11"/>
      <color theme="1"/>
      <name val="Calibri"/>
      <family val="2"/>
    </font>
    <font>
      <b/>
      <sz val="11"/>
      <color theme="1"/>
      <name val="Calibri"/>
      <family val="2"/>
    </font>
    <font>
      <b/>
      <sz val="14"/>
      <color theme="1"/>
      <name val="Calibri"/>
      <family val="2"/>
    </font>
    <font>
      <b/>
      <i/>
      <sz val="11"/>
      <color theme="1"/>
      <name val="Calibri"/>
      <family val="2"/>
    </font>
    <font>
      <sz val="10"/>
      <name val="Arial"/>
    </font>
    <font>
      <sz val="10"/>
      <name val="Arial"/>
      <family val="2"/>
    </font>
    <font>
      <b/>
      <sz val="14"/>
      <name val="Arial"/>
      <family val="2"/>
    </font>
    <font>
      <sz val="12"/>
      <name val="Arial"/>
      <family val="2"/>
    </font>
    <font>
      <b/>
      <sz val="10"/>
      <name val="Arial"/>
      <family val="2"/>
    </font>
    <font>
      <sz val="10"/>
      <name val="Courier"/>
      <family val="3"/>
    </font>
    <font>
      <sz val="10"/>
      <name val="Calibri"/>
      <family val="2"/>
    </font>
    <font>
      <i/>
      <sz val="10"/>
      <name val="Arial"/>
      <family val="2"/>
    </font>
    <font>
      <b/>
      <sz val="9"/>
      <name val="Arial"/>
      <family val="2"/>
    </font>
    <font>
      <b/>
      <sz val="10"/>
      <color indexed="20"/>
      <name val="Arial"/>
      <family val="2"/>
    </font>
    <font>
      <b/>
      <i/>
      <sz val="12"/>
      <name val="Agency FB"/>
      <family val="2"/>
    </font>
    <font>
      <sz val="9"/>
      <color indexed="81"/>
      <name val="Tahoma"/>
      <family val="2"/>
    </font>
    <font>
      <b/>
      <sz val="8"/>
      <color indexed="81"/>
      <name val="Tahoma"/>
      <family val="2"/>
    </font>
    <font>
      <sz val="8"/>
      <color indexed="81"/>
      <name val="Tahoma"/>
      <family val="2"/>
    </font>
    <font>
      <b/>
      <sz val="9"/>
      <color indexed="81"/>
      <name val="Tahoma"/>
      <family val="2"/>
    </font>
    <font>
      <b/>
      <sz val="12"/>
      <name val="Arial"/>
      <family val="2"/>
    </font>
    <font>
      <b/>
      <i/>
      <sz val="12"/>
      <name val="Arial"/>
      <family val="2"/>
    </font>
    <font>
      <b/>
      <sz val="12"/>
      <color indexed="12"/>
      <name val="Arial"/>
      <family val="2"/>
    </font>
    <font>
      <sz val="12"/>
      <color indexed="20"/>
      <name val="Arial"/>
      <family val="2"/>
    </font>
    <font>
      <b/>
      <sz val="12"/>
      <color indexed="20"/>
      <name val="Arial"/>
      <family val="2"/>
    </font>
    <font>
      <sz val="12"/>
      <name val="Agency FB"/>
      <family val="2"/>
    </font>
    <font>
      <sz val="8"/>
      <name val="Arial"/>
      <family val="2"/>
    </font>
    <font>
      <sz val="8"/>
      <name val="Arial Narrow"/>
      <family val="2"/>
    </font>
    <font>
      <sz val="10"/>
      <name val="Arial Narrow"/>
      <family val="2"/>
    </font>
    <font>
      <b/>
      <sz val="10"/>
      <color indexed="56"/>
      <name val="Arial"/>
      <family val="2"/>
    </font>
  </fonts>
  <fills count="24">
    <fill>
      <patternFill patternType="none"/>
    </fill>
    <fill>
      <patternFill patternType="gray125"/>
    </fill>
    <fill>
      <patternFill patternType="solid">
        <fgColor theme="4" tint="0.39997558519241921"/>
        <bgColor indexed="64"/>
      </patternFill>
    </fill>
    <fill>
      <patternFill patternType="solid">
        <fgColor rgb="FFFFFF00"/>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theme="2"/>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indexed="50"/>
        <bgColor indexed="64"/>
      </patternFill>
    </fill>
    <fill>
      <patternFill patternType="solid">
        <fgColor indexed="42"/>
        <bgColor indexed="64"/>
      </patternFill>
    </fill>
    <fill>
      <patternFill patternType="solid">
        <fgColor theme="0"/>
        <bgColor indexed="64"/>
      </patternFill>
    </fill>
    <fill>
      <patternFill patternType="solid">
        <fgColor indexed="22"/>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5"/>
        <bgColor indexed="64"/>
      </patternFill>
    </fill>
    <fill>
      <patternFill patternType="solid">
        <fgColor indexed="44"/>
        <bgColor indexed="64"/>
      </patternFill>
    </fill>
    <fill>
      <patternFill patternType="solid">
        <fgColor theme="5" tint="0.59999389629810485"/>
        <bgColor indexed="64"/>
      </patternFill>
    </fill>
    <fill>
      <patternFill patternType="solid">
        <fgColor rgb="FFCC99FF"/>
        <bgColor indexed="64"/>
      </patternFill>
    </fill>
  </fills>
  <borders count="5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right style="thin">
        <color auto="1"/>
      </right>
      <top/>
      <bottom/>
      <diagonal/>
    </border>
    <border>
      <left style="thin">
        <color auto="1"/>
      </left>
      <right style="thin">
        <color auto="1"/>
      </right>
      <top/>
      <bottom/>
      <diagonal/>
    </border>
    <border>
      <left style="thin">
        <color auto="1"/>
      </left>
      <right style="medium">
        <color indexed="64"/>
      </right>
      <top/>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thin">
        <color auto="1"/>
      </left>
      <right/>
      <top/>
      <bottom/>
      <diagonal/>
    </border>
    <border>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0" fontId="5" fillId="0" borderId="0"/>
  </cellStyleXfs>
  <cellXfs count="393">
    <xf numFmtId="0" fontId="0" fillId="0" borderId="0" xfId="0"/>
    <xf numFmtId="0" fontId="2" fillId="0" borderId="0" xfId="0" applyFont="1"/>
    <xf numFmtId="0" fontId="0" fillId="0" borderId="4" xfId="0" applyBorder="1"/>
    <xf numFmtId="0" fontId="0" fillId="0" borderId="5" xfId="0" applyBorder="1"/>
    <xf numFmtId="0" fontId="0" fillId="0" borderId="0" xfId="0" applyBorder="1"/>
    <xf numFmtId="0" fontId="0" fillId="0" borderId="8" xfId="0" applyBorder="1"/>
    <xf numFmtId="0" fontId="0" fillId="0" borderId="9" xfId="0" applyBorder="1"/>
    <xf numFmtId="0" fontId="0" fillId="2" borderId="2" xfId="0" applyFill="1" applyBorder="1"/>
    <xf numFmtId="0" fontId="2" fillId="0" borderId="7" xfId="0" applyFont="1" applyBorder="1"/>
    <xf numFmtId="44" fontId="0" fillId="0" borderId="0" xfId="1" applyFont="1"/>
    <xf numFmtId="0" fontId="0" fillId="0" borderId="0" xfId="0" applyFont="1" applyAlignment="1">
      <alignment horizontal="left"/>
    </xf>
    <xf numFmtId="0" fontId="0" fillId="0" borderId="0" xfId="0" applyFont="1"/>
    <xf numFmtId="44" fontId="0" fillId="0" borderId="0" xfId="1" applyFont="1" applyBorder="1"/>
    <xf numFmtId="0" fontId="2" fillId="0" borderId="0" xfId="0" applyFont="1" applyBorder="1"/>
    <xf numFmtId="0" fontId="0" fillId="0" borderId="0" xfId="0" applyFont="1" applyBorder="1"/>
    <xf numFmtId="44" fontId="0" fillId="0" borderId="0" xfId="0" applyNumberFormat="1" applyFont="1" applyBorder="1"/>
    <xf numFmtId="44" fontId="4" fillId="0" borderId="0" xfId="0" applyNumberFormat="1" applyFont="1" applyBorder="1"/>
    <xf numFmtId="0" fontId="4" fillId="0" borderId="0" xfId="0" applyFont="1" applyBorder="1" applyAlignment="1">
      <alignment horizontal="right"/>
    </xf>
    <xf numFmtId="44" fontId="4" fillId="0" borderId="0" xfId="1" applyFont="1" applyBorder="1"/>
    <xf numFmtId="0" fontId="2" fillId="0" borderId="0" xfId="0" applyFont="1" applyBorder="1" applyAlignment="1">
      <alignment horizontal="center"/>
    </xf>
    <xf numFmtId="9" fontId="0" fillId="0" borderId="0" xfId="0" applyNumberFormat="1" applyFont="1" applyBorder="1" applyAlignment="1">
      <alignment horizontal="right"/>
    </xf>
    <xf numFmtId="0" fontId="4" fillId="0" borderId="0" xfId="0" applyFont="1" applyBorder="1"/>
    <xf numFmtId="9" fontId="4" fillId="0" borderId="0" xfId="0" applyNumberFormat="1" applyFont="1" applyBorder="1" applyAlignment="1">
      <alignment horizontal="right"/>
    </xf>
    <xf numFmtId="0" fontId="2" fillId="2" borderId="1" xfId="0" applyFont="1" applyFill="1" applyBorder="1" applyAlignment="1">
      <alignment horizontal="right"/>
    </xf>
    <xf numFmtId="44" fontId="0" fillId="2" borderId="2" xfId="1" applyFont="1" applyFill="1" applyBorder="1"/>
    <xf numFmtId="0" fontId="2" fillId="4" borderId="1" xfId="0" applyFont="1" applyFill="1" applyBorder="1" applyAlignment="1">
      <alignment horizontal="left"/>
    </xf>
    <xf numFmtId="0" fontId="0" fillId="4" borderId="2" xfId="0" applyFill="1" applyBorder="1"/>
    <xf numFmtId="44" fontId="0" fillId="4" borderId="2" xfId="1" applyFont="1" applyFill="1" applyBorder="1"/>
    <xf numFmtId="0" fontId="2" fillId="5" borderId="1" xfId="0" applyFont="1" applyFill="1" applyBorder="1" applyAlignment="1">
      <alignment horizontal="left"/>
    </xf>
    <xf numFmtId="0" fontId="0" fillId="5" borderId="2" xfId="0" applyFill="1" applyBorder="1"/>
    <xf numFmtId="44" fontId="0" fillId="5" borderId="2" xfId="1" applyFont="1" applyFill="1" applyBorder="1"/>
    <xf numFmtId="44" fontId="0" fillId="6" borderId="0" xfId="0" applyNumberFormat="1" applyFont="1" applyFill="1" applyBorder="1"/>
    <xf numFmtId="0" fontId="0" fillId="0" borderId="12" xfId="0" applyBorder="1"/>
    <xf numFmtId="0" fontId="0" fillId="0" borderId="7" xfId="0" applyBorder="1"/>
    <xf numFmtId="0" fontId="2" fillId="8" borderId="14" xfId="0" applyFont="1" applyFill="1" applyBorder="1" applyAlignment="1">
      <alignment horizontal="center" vertical="center" wrapText="1"/>
    </xf>
    <xf numFmtId="0" fontId="2" fillId="0" borderId="15" xfId="0" applyFont="1" applyFill="1" applyBorder="1" applyAlignment="1">
      <alignment horizontal="center" vertical="center"/>
    </xf>
    <xf numFmtId="0" fontId="2" fillId="2" borderId="7" xfId="0" applyFont="1" applyFill="1" applyBorder="1"/>
    <xf numFmtId="0" fontId="2" fillId="2" borderId="0" xfId="0" applyFont="1" applyFill="1" applyBorder="1"/>
    <xf numFmtId="0" fontId="2" fillId="2" borderId="0" xfId="0" applyFont="1" applyFill="1" applyBorder="1" applyAlignment="1">
      <alignment horizontal="center"/>
    </xf>
    <xf numFmtId="0" fontId="2" fillId="0" borderId="13" xfId="0" applyFont="1" applyBorder="1"/>
    <xf numFmtId="0" fontId="2" fillId="0" borderId="14" xfId="0" applyFont="1" applyBorder="1"/>
    <xf numFmtId="0" fontId="2" fillId="0" borderId="15" xfId="0" applyFont="1" applyBorder="1"/>
    <xf numFmtId="44" fontId="0" fillId="0" borderId="0" xfId="0" applyNumberFormat="1"/>
    <xf numFmtId="0" fontId="2" fillId="0" borderId="7" xfId="0" applyFont="1" applyFill="1" applyBorder="1"/>
    <xf numFmtId="0" fontId="2" fillId="0" borderId="0" xfId="0" applyFont="1" applyFill="1" applyBorder="1"/>
    <xf numFmtId="0" fontId="0" fillId="0" borderId="14" xfId="0" applyBorder="1"/>
    <xf numFmtId="0" fontId="0" fillId="0" borderId="13" xfId="0" applyBorder="1"/>
    <xf numFmtId="44" fontId="2" fillId="0" borderId="0" xfId="0" applyNumberFormat="1" applyFont="1"/>
    <xf numFmtId="44" fontId="2" fillId="2" borderId="16" xfId="1" applyFont="1" applyFill="1" applyBorder="1"/>
    <xf numFmtId="44" fontId="2" fillId="2" borderId="18" xfId="0" applyNumberFormat="1" applyFont="1" applyFill="1" applyBorder="1"/>
    <xf numFmtId="0" fontId="0" fillId="0" borderId="14" xfId="0" applyFont="1" applyBorder="1" applyAlignment="1">
      <alignment horizontal="left"/>
    </xf>
    <xf numFmtId="0" fontId="0" fillId="0" borderId="15" xfId="0" applyFont="1" applyBorder="1" applyAlignment="1">
      <alignment horizontal="left"/>
    </xf>
    <xf numFmtId="0" fontId="2" fillId="4" borderId="7" xfId="0" applyFont="1" applyFill="1" applyBorder="1"/>
    <xf numFmtId="0" fontId="2" fillId="4" borderId="0" xfId="0" applyFont="1" applyFill="1" applyBorder="1"/>
    <xf numFmtId="0" fontId="2" fillId="4" borderId="0" xfId="0" applyFont="1" applyFill="1" applyBorder="1" applyAlignment="1">
      <alignment horizontal="center"/>
    </xf>
    <xf numFmtId="0" fontId="0" fillId="0" borderId="15" xfId="0" applyBorder="1"/>
    <xf numFmtId="44" fontId="0" fillId="0" borderId="14" xfId="1" applyFont="1" applyBorder="1"/>
    <xf numFmtId="44" fontId="0" fillId="0" borderId="13" xfId="1" applyFont="1" applyBorder="1"/>
    <xf numFmtId="44" fontId="2" fillId="0" borderId="14" xfId="1" applyFont="1" applyBorder="1"/>
    <xf numFmtId="44" fontId="2" fillId="4" borderId="2" xfId="1" applyFont="1" applyFill="1" applyBorder="1"/>
    <xf numFmtId="44" fontId="0" fillId="4" borderId="16" xfId="1" applyFont="1" applyFill="1" applyBorder="1"/>
    <xf numFmtId="0" fontId="2" fillId="5" borderId="7" xfId="0" applyFont="1" applyFill="1" applyBorder="1"/>
    <xf numFmtId="0" fontId="2" fillId="5" borderId="0" xfId="0" applyFont="1" applyFill="1" applyBorder="1"/>
    <xf numFmtId="0" fontId="2" fillId="5" borderId="0" xfId="0" applyFont="1" applyFill="1" applyBorder="1" applyAlignment="1">
      <alignment horizontal="center"/>
    </xf>
    <xf numFmtId="0" fontId="0" fillId="0" borderId="7" xfId="0" applyFont="1" applyBorder="1"/>
    <xf numFmtId="44" fontId="0" fillId="0" borderId="15" xfId="0" applyNumberFormat="1" applyFont="1" applyBorder="1"/>
    <xf numFmtId="0" fontId="4" fillId="6" borderId="0" xfId="0" applyFont="1" applyFill="1" applyBorder="1"/>
    <xf numFmtId="0" fontId="0" fillId="6" borderId="0" xfId="0" applyFont="1" applyFill="1" applyBorder="1"/>
    <xf numFmtId="0" fontId="2" fillId="6" borderId="0" xfId="0" applyFont="1" applyFill="1" applyBorder="1"/>
    <xf numFmtId="9" fontId="4" fillId="6" borderId="0" xfId="0" applyNumberFormat="1" applyFont="1" applyFill="1" applyBorder="1" applyAlignment="1">
      <alignment horizontal="right"/>
    </xf>
    <xf numFmtId="44" fontId="0" fillId="6" borderId="13" xfId="0" applyNumberFormat="1" applyFont="1" applyFill="1" applyBorder="1"/>
    <xf numFmtId="44" fontId="0" fillId="6" borderId="14" xfId="0" applyNumberFormat="1" applyFont="1" applyFill="1" applyBorder="1"/>
    <xf numFmtId="44" fontId="4" fillId="6" borderId="15" xfId="0" applyNumberFormat="1" applyFont="1" applyFill="1" applyBorder="1"/>
    <xf numFmtId="0" fontId="0" fillId="0" borderId="13" xfId="0" applyFont="1" applyBorder="1"/>
    <xf numFmtId="0" fontId="0" fillId="0" borderId="14" xfId="0" applyFont="1" applyBorder="1"/>
    <xf numFmtId="0" fontId="0" fillId="0" borderId="15" xfId="0" applyFont="1" applyBorder="1"/>
    <xf numFmtId="0" fontId="2" fillId="6" borderId="0" xfId="0" applyFont="1" applyFill="1" applyBorder="1" applyAlignment="1">
      <alignment horizontal="left"/>
    </xf>
    <xf numFmtId="9" fontId="0" fillId="6" borderId="0" xfId="0" applyNumberFormat="1" applyFont="1" applyFill="1" applyBorder="1" applyAlignment="1">
      <alignment horizontal="right"/>
    </xf>
    <xf numFmtId="44" fontId="2" fillId="6" borderId="15" xfId="0" applyNumberFormat="1" applyFont="1" applyFill="1" applyBorder="1"/>
    <xf numFmtId="44" fontId="0" fillId="0" borderId="13" xfId="0" applyNumberFormat="1" applyFont="1" applyFill="1" applyBorder="1"/>
    <xf numFmtId="44" fontId="2" fillId="5" borderId="2" xfId="1" applyFont="1" applyFill="1" applyBorder="1"/>
    <xf numFmtId="44" fontId="0" fillId="5" borderId="16" xfId="0" applyNumberFormat="1" applyFill="1" applyBorder="1"/>
    <xf numFmtId="44" fontId="0" fillId="5" borderId="17" xfId="0" applyNumberFormat="1" applyFill="1" applyBorder="1"/>
    <xf numFmtId="44" fontId="0" fillId="5" borderId="18" xfId="0" applyNumberFormat="1" applyFont="1" applyFill="1" applyBorder="1"/>
    <xf numFmtId="0" fontId="2" fillId="0" borderId="0" xfId="0" applyFont="1" applyFill="1" applyBorder="1" applyAlignment="1">
      <alignment horizontal="left"/>
    </xf>
    <xf numFmtId="0" fontId="0" fillId="0" borderId="0" xfId="0" applyFill="1" applyBorder="1"/>
    <xf numFmtId="44" fontId="0" fillId="0" borderId="0" xfId="1" applyFont="1" applyFill="1" applyBorder="1"/>
    <xf numFmtId="44" fontId="2" fillId="0" borderId="0" xfId="1" applyFont="1" applyFill="1" applyBorder="1"/>
    <xf numFmtId="44" fontId="0" fillId="0" borderId="13" xfId="0" applyNumberFormat="1" applyFill="1" applyBorder="1"/>
    <xf numFmtId="44" fontId="0" fillId="0" borderId="14" xfId="0" applyNumberFormat="1" applyFill="1" applyBorder="1"/>
    <xf numFmtId="44" fontId="0" fillId="0" borderId="15" xfId="0" applyNumberFormat="1" applyFont="1" applyFill="1" applyBorder="1"/>
    <xf numFmtId="0" fontId="0" fillId="9" borderId="7" xfId="0" applyFont="1" applyFill="1" applyBorder="1"/>
    <xf numFmtId="0" fontId="0" fillId="9" borderId="0" xfId="0" applyFont="1" applyFill="1" applyBorder="1"/>
    <xf numFmtId="0" fontId="0" fillId="9" borderId="0" xfId="0" applyFont="1" applyFill="1" applyBorder="1" applyAlignment="1">
      <alignment horizontal="left"/>
    </xf>
    <xf numFmtId="9" fontId="0" fillId="9" borderId="0" xfId="0" applyNumberFormat="1" applyFont="1" applyFill="1" applyBorder="1" applyAlignment="1">
      <alignment horizontal="right"/>
    </xf>
    <xf numFmtId="0" fontId="0" fillId="9" borderId="0" xfId="0" applyFont="1" applyFill="1" applyBorder="1" applyAlignment="1">
      <alignment horizontal="right"/>
    </xf>
    <xf numFmtId="0" fontId="0" fillId="0" borderId="13" xfId="0" applyFont="1" applyBorder="1" applyAlignment="1">
      <alignment horizontal="left"/>
    </xf>
    <xf numFmtId="0" fontId="0" fillId="10" borderId="0" xfId="0" applyFont="1" applyFill="1" applyBorder="1"/>
    <xf numFmtId="9" fontId="0" fillId="10" borderId="0" xfId="0" applyNumberFormat="1" applyFont="1" applyFill="1" applyBorder="1"/>
    <xf numFmtId="0" fontId="0" fillId="10" borderId="13" xfId="0" applyFont="1" applyFill="1" applyBorder="1" applyAlignment="1">
      <alignment horizontal="left"/>
    </xf>
    <xf numFmtId="0" fontId="0" fillId="10" borderId="14" xfId="0" applyFill="1" applyBorder="1"/>
    <xf numFmtId="44" fontId="0" fillId="10" borderId="14" xfId="1" applyFont="1" applyFill="1" applyBorder="1"/>
    <xf numFmtId="44" fontId="0" fillId="10" borderId="15" xfId="0" applyNumberFormat="1" applyFill="1" applyBorder="1"/>
    <xf numFmtId="0" fontId="0" fillId="0" borderId="0" xfId="0" applyFont="1" applyFill="1" applyBorder="1"/>
    <xf numFmtId="9" fontId="0" fillId="0" borderId="0" xfId="0" applyNumberFormat="1" applyFont="1" applyFill="1" applyBorder="1"/>
    <xf numFmtId="44" fontId="0" fillId="0" borderId="15" xfId="0" applyNumberFormat="1" applyBorder="1"/>
    <xf numFmtId="0" fontId="0" fillId="10" borderId="0" xfId="0" applyFill="1" applyBorder="1"/>
    <xf numFmtId="9" fontId="0" fillId="10" borderId="0" xfId="0" applyNumberFormat="1" applyFill="1" applyBorder="1"/>
    <xf numFmtId="44" fontId="0" fillId="10" borderId="13" xfId="1" applyFont="1" applyFill="1" applyBorder="1"/>
    <xf numFmtId="0" fontId="3" fillId="3" borderId="1" xfId="0" applyFont="1" applyFill="1" applyBorder="1"/>
    <xf numFmtId="0" fontId="3" fillId="3" borderId="2" xfId="0" applyFont="1" applyFill="1" applyBorder="1"/>
    <xf numFmtId="44" fontId="3" fillId="3" borderId="2" xfId="0" applyNumberFormat="1" applyFont="1" applyFill="1" applyBorder="1"/>
    <xf numFmtId="44" fontId="0" fillId="3" borderId="16" xfId="0" applyNumberFormat="1" applyFill="1" applyBorder="1"/>
    <xf numFmtId="44" fontId="0" fillId="3" borderId="17" xfId="0" applyNumberFormat="1" applyFill="1" applyBorder="1"/>
    <xf numFmtId="44" fontId="0" fillId="3" borderId="18" xfId="0" applyNumberFormat="1" applyFill="1" applyBorder="1"/>
    <xf numFmtId="44" fontId="0" fillId="0" borderId="13" xfId="1" applyFont="1" applyFill="1" applyBorder="1"/>
    <xf numFmtId="44" fontId="0" fillId="0" borderId="14" xfId="1" applyFont="1" applyFill="1" applyBorder="1"/>
    <xf numFmtId="44" fontId="0" fillId="0" borderId="15" xfId="1" applyFont="1" applyFill="1" applyBorder="1"/>
    <xf numFmtId="0" fontId="2" fillId="0" borderId="0" xfId="0" applyFont="1" applyFill="1"/>
    <xf numFmtId="0" fontId="0" fillId="0" borderId="0" xfId="0" applyFill="1"/>
    <xf numFmtId="44" fontId="0" fillId="0" borderId="0" xfId="0" applyNumberFormat="1" applyFill="1"/>
    <xf numFmtId="0" fontId="2" fillId="0" borderId="0" xfId="0" applyFont="1" applyFill="1" applyBorder="1" applyAlignment="1">
      <alignment horizontal="right"/>
    </xf>
    <xf numFmtId="0" fontId="5" fillId="0" borderId="0" xfId="2" applyAlignment="1">
      <alignment horizontal="center"/>
    </xf>
    <xf numFmtId="0" fontId="5" fillId="0" borderId="0" xfId="2"/>
    <xf numFmtId="0" fontId="6" fillId="0" borderId="0" xfId="2" applyFont="1" applyAlignment="1">
      <alignment horizontal="center"/>
    </xf>
    <xf numFmtId="0" fontId="8" fillId="0" borderId="0" xfId="2" applyFont="1" applyAlignment="1">
      <alignment horizontal="center"/>
    </xf>
    <xf numFmtId="0" fontId="6" fillId="0" borderId="0" xfId="2" applyFont="1" applyAlignment="1">
      <alignment vertical="center" wrapText="1"/>
    </xf>
    <xf numFmtId="0" fontId="6" fillId="0" borderId="0" xfId="2" applyFont="1" applyAlignment="1">
      <alignment vertical="center"/>
    </xf>
    <xf numFmtId="0" fontId="6" fillId="0" borderId="0" xfId="2" applyFont="1" applyAlignment="1">
      <alignment horizontal="left"/>
    </xf>
    <xf numFmtId="0" fontId="6" fillId="0" borderId="20" xfId="2" applyFont="1" applyBorder="1" applyAlignment="1">
      <alignment horizontal="left"/>
    </xf>
    <xf numFmtId="0" fontId="9" fillId="0" borderId="0" xfId="2" applyFont="1"/>
    <xf numFmtId="0" fontId="9" fillId="0" borderId="1" xfId="2" applyFont="1" applyBorder="1" applyAlignment="1">
      <alignment horizontal="left"/>
    </xf>
    <xf numFmtId="0" fontId="5" fillId="0" borderId="2" xfId="2" applyBorder="1" applyAlignment="1">
      <alignment horizontal="left"/>
    </xf>
    <xf numFmtId="0" fontId="5" fillId="0" borderId="3" xfId="2" applyBorder="1" applyAlignment="1">
      <alignment horizontal="left"/>
    </xf>
    <xf numFmtId="0" fontId="6" fillId="0" borderId="22" xfId="2" applyFont="1" applyBorder="1" applyAlignment="1">
      <alignment vertical="top" wrapText="1"/>
    </xf>
    <xf numFmtId="0" fontId="5" fillId="0" borderId="1" xfId="2" applyBorder="1"/>
    <xf numFmtId="0" fontId="5" fillId="0" borderId="3" xfId="2" applyBorder="1" applyAlignment="1">
      <alignment horizontal="center"/>
    </xf>
    <xf numFmtId="0" fontId="5" fillId="0" borderId="3" xfId="2" applyBorder="1"/>
    <xf numFmtId="0" fontId="6" fillId="0" borderId="25" xfId="2" applyFont="1" applyBorder="1" applyAlignment="1">
      <alignment vertical="top" wrapText="1"/>
    </xf>
    <xf numFmtId="0" fontId="5" fillId="14" borderId="27" xfId="2" applyFont="1" applyFill="1" applyBorder="1" applyAlignment="1">
      <alignment horizontal="center"/>
    </xf>
    <xf numFmtId="2" fontId="5" fillId="14" borderId="27" xfId="2" applyNumberFormat="1" applyFill="1" applyBorder="1" applyAlignment="1">
      <alignment horizontal="center"/>
    </xf>
    <xf numFmtId="2" fontId="5" fillId="14" borderId="19" xfId="2" applyNumberFormat="1" applyFill="1" applyBorder="1" applyAlignment="1">
      <alignment horizontal="center"/>
    </xf>
    <xf numFmtId="0" fontId="6" fillId="0" borderId="28" xfId="2" applyFont="1" applyBorder="1" applyAlignment="1">
      <alignment vertical="top" wrapText="1"/>
    </xf>
    <xf numFmtId="0" fontId="10" fillId="0" borderId="0" xfId="2" applyFont="1" applyBorder="1" applyAlignment="1">
      <alignment vertical="top" wrapText="1"/>
    </xf>
    <xf numFmtId="0" fontId="5" fillId="15" borderId="0" xfId="2" applyFill="1" applyBorder="1"/>
    <xf numFmtId="0" fontId="5" fillId="14" borderId="19" xfId="2" applyFill="1" applyBorder="1" applyAlignment="1">
      <alignment horizontal="center"/>
    </xf>
    <xf numFmtId="0" fontId="9" fillId="0" borderId="1" xfId="2" applyFont="1" applyBorder="1"/>
    <xf numFmtId="0" fontId="6" fillId="0" borderId="22" xfId="2" applyFont="1" applyBorder="1"/>
    <xf numFmtId="0" fontId="6" fillId="0" borderId="23" xfId="2" applyFont="1" applyBorder="1" applyAlignment="1">
      <alignment horizontal="center" vertical="center"/>
    </xf>
    <xf numFmtId="0" fontId="5" fillId="11" borderId="24" xfId="2" applyFill="1" applyBorder="1" applyAlignment="1" applyProtection="1">
      <alignment horizontal="center"/>
      <protection locked="0"/>
    </xf>
    <xf numFmtId="0" fontId="6" fillId="0" borderId="25" xfId="2" applyFont="1" applyBorder="1"/>
    <xf numFmtId="0" fontId="6" fillId="0" borderId="19" xfId="2" applyFont="1" applyBorder="1" applyAlignment="1">
      <alignment horizontal="center"/>
    </xf>
    <xf numFmtId="0" fontId="5" fillId="11" borderId="26" xfId="2" applyFill="1" applyBorder="1" applyAlignment="1" applyProtection="1">
      <alignment horizontal="center"/>
      <protection locked="0"/>
    </xf>
    <xf numFmtId="0" fontId="5" fillId="0" borderId="28" xfId="2" applyBorder="1"/>
    <xf numFmtId="0" fontId="6" fillId="0" borderId="29" xfId="2" applyFont="1" applyBorder="1" applyAlignment="1">
      <alignment horizontal="center"/>
    </xf>
    <xf numFmtId="0" fontId="6" fillId="0" borderId="0" xfId="2" applyFont="1" applyBorder="1" applyAlignment="1"/>
    <xf numFmtId="2" fontId="5" fillId="0" borderId="19" xfId="2" applyNumberFormat="1" applyBorder="1" applyAlignment="1">
      <alignment horizontal="center"/>
    </xf>
    <xf numFmtId="44" fontId="5" fillId="0" borderId="19" xfId="2" applyNumberFormat="1" applyBorder="1"/>
    <xf numFmtId="43" fontId="5" fillId="0" borderId="19" xfId="2" applyNumberFormat="1" applyBorder="1"/>
    <xf numFmtId="44" fontId="5" fillId="0" borderId="19" xfId="2" applyNumberFormat="1" applyBorder="1" applyAlignment="1">
      <alignment horizontal="center"/>
    </xf>
    <xf numFmtId="0" fontId="6" fillId="0" borderId="0" xfId="2" applyFont="1" applyFill="1" applyBorder="1" applyAlignment="1">
      <alignment horizontal="left" vertical="center"/>
    </xf>
    <xf numFmtId="164" fontId="5" fillId="0" borderId="19" xfId="2" applyNumberFormat="1" applyBorder="1" applyAlignment="1">
      <alignment horizontal="center"/>
    </xf>
    <xf numFmtId="2" fontId="5" fillId="0" borderId="19" xfId="2" applyNumberFormat="1" applyBorder="1"/>
    <xf numFmtId="0" fontId="6" fillId="0" borderId="2" xfId="2" applyFont="1" applyBorder="1" applyAlignment="1">
      <alignment horizontal="center"/>
    </xf>
    <xf numFmtId="0" fontId="5" fillId="0" borderId="3" xfId="2" applyFill="1" applyBorder="1"/>
    <xf numFmtId="0" fontId="5" fillId="0" borderId="7" xfId="2" applyBorder="1"/>
    <xf numFmtId="0" fontId="5" fillId="0" borderId="0" xfId="2" applyNumberFormat="1" applyBorder="1" applyAlignment="1">
      <alignment horizontal="center"/>
    </xf>
    <xf numFmtId="0" fontId="9" fillId="11" borderId="31" xfId="2" applyFont="1" applyFill="1" applyBorder="1" applyAlignment="1" applyProtection="1">
      <alignment horizontal="center" vertical="center"/>
      <protection locked="0"/>
    </xf>
    <xf numFmtId="164" fontId="5" fillId="0" borderId="32" xfId="2" applyNumberFormat="1" applyBorder="1" applyAlignment="1">
      <alignment horizontal="center"/>
    </xf>
    <xf numFmtId="44" fontId="5" fillId="0" borderId="32" xfId="2" applyNumberFormat="1" applyBorder="1"/>
    <xf numFmtId="2" fontId="5" fillId="16" borderId="0" xfId="2" applyNumberFormat="1" applyFill="1"/>
    <xf numFmtId="44" fontId="5" fillId="16" borderId="0" xfId="2" applyNumberFormat="1" applyFill="1"/>
    <xf numFmtId="0" fontId="6" fillId="0" borderId="7" xfId="2" applyFont="1" applyBorder="1"/>
    <xf numFmtId="0" fontId="9" fillId="11" borderId="26" xfId="2" applyFont="1" applyFill="1" applyBorder="1" applyAlignment="1" applyProtection="1">
      <alignment horizontal="center" vertical="center"/>
      <protection locked="0"/>
    </xf>
    <xf numFmtId="164" fontId="5" fillId="16" borderId="33" xfId="2" applyNumberFormat="1" applyFill="1" applyBorder="1" applyAlignment="1">
      <alignment horizontal="center"/>
    </xf>
    <xf numFmtId="44" fontId="5" fillId="16" borderId="34" xfId="2" applyNumberFormat="1" applyFill="1" applyBorder="1"/>
    <xf numFmtId="2" fontId="5" fillId="16" borderId="34" xfId="2" applyNumberFormat="1" applyFill="1" applyBorder="1"/>
    <xf numFmtId="44" fontId="5" fillId="16" borderId="35" xfId="2" applyNumberFormat="1" applyFill="1" applyBorder="1" applyAlignment="1">
      <alignment horizontal="center"/>
    </xf>
    <xf numFmtId="0" fontId="6" fillId="0" borderId="8" xfId="2" applyFont="1" applyFill="1" applyBorder="1"/>
    <xf numFmtId="0" fontId="5" fillId="0" borderId="9" xfId="2" applyNumberFormat="1" applyBorder="1" applyAlignment="1">
      <alignment horizontal="center"/>
    </xf>
    <xf numFmtId="0" fontId="9" fillId="11" borderId="30" xfId="2" applyFont="1" applyFill="1" applyBorder="1" applyAlignment="1" applyProtection="1">
      <alignment horizontal="center" vertical="center"/>
      <protection locked="0"/>
    </xf>
    <xf numFmtId="0" fontId="12" fillId="0" borderId="0" xfId="2" applyFont="1" applyAlignment="1">
      <alignment horizontal="left"/>
    </xf>
    <xf numFmtId="44" fontId="5" fillId="0" borderId="33" xfId="2" applyNumberFormat="1" applyBorder="1"/>
    <xf numFmtId="0" fontId="5" fillId="0" borderId="0" xfId="2" applyBorder="1"/>
    <xf numFmtId="0" fontId="9" fillId="0" borderId="0" xfId="2" applyFont="1" applyAlignment="1">
      <alignment horizontal="center" vertical="center"/>
    </xf>
    <xf numFmtId="0" fontId="6" fillId="0" borderId="25" xfId="2" applyFont="1" applyBorder="1" applyAlignment="1"/>
    <xf numFmtId="0" fontId="14" fillId="0" borderId="26" xfId="2" applyFont="1" applyFill="1" applyBorder="1" applyAlignment="1">
      <alignment horizontal="center"/>
    </xf>
    <xf numFmtId="0" fontId="9" fillId="0" borderId="3" xfId="2" applyFont="1" applyFill="1" applyBorder="1" applyAlignment="1">
      <alignment horizontal="center" vertical="center"/>
    </xf>
    <xf numFmtId="0" fontId="5" fillId="0" borderId="29" xfId="2" applyBorder="1" applyAlignment="1">
      <alignment horizontal="center"/>
    </xf>
    <xf numFmtId="44" fontId="5" fillId="0" borderId="29" xfId="2" applyNumberFormat="1" applyBorder="1"/>
    <xf numFmtId="2" fontId="5" fillId="16" borderId="9" xfId="2" applyNumberFormat="1" applyFill="1" applyBorder="1"/>
    <xf numFmtId="44" fontId="5" fillId="16" borderId="9" xfId="2" applyNumberFormat="1" applyFill="1" applyBorder="1"/>
    <xf numFmtId="44" fontId="5" fillId="0" borderId="29" xfId="2" applyNumberFormat="1" applyBorder="1" applyAlignment="1">
      <alignment horizontal="center"/>
    </xf>
    <xf numFmtId="1" fontId="14" fillId="0" borderId="26" xfId="2" applyNumberFormat="1" applyFont="1" applyFill="1" applyBorder="1" applyAlignment="1">
      <alignment horizontal="center"/>
    </xf>
    <xf numFmtId="0" fontId="6" fillId="0" borderId="28" xfId="2" applyFont="1" applyFill="1" applyBorder="1" applyAlignment="1">
      <alignment vertical="center"/>
    </xf>
    <xf numFmtId="0" fontId="14" fillId="0" borderId="30" xfId="2" applyFont="1" applyFill="1" applyBorder="1" applyAlignment="1">
      <alignment horizontal="center"/>
    </xf>
    <xf numFmtId="0" fontId="5" fillId="0" borderId="8" xfId="2" applyFill="1" applyBorder="1"/>
    <xf numFmtId="2" fontId="5" fillId="0" borderId="0" xfId="2" applyNumberFormat="1" applyAlignment="1">
      <alignment horizontal="center"/>
    </xf>
    <xf numFmtId="165" fontId="5" fillId="11" borderId="3" xfId="2" applyNumberFormat="1" applyFill="1" applyBorder="1" applyAlignment="1" applyProtection="1">
      <alignment horizontal="center"/>
      <protection locked="0"/>
    </xf>
    <xf numFmtId="0" fontId="9" fillId="0" borderId="19" xfId="2" applyFont="1" applyBorder="1" applyAlignment="1">
      <alignment horizontal="center" vertical="center"/>
    </xf>
    <xf numFmtId="0" fontId="6" fillId="0" borderId="19" xfId="2" applyFont="1" applyBorder="1" applyAlignment="1">
      <alignment horizontal="center" vertical="center"/>
    </xf>
    <xf numFmtId="0" fontId="6" fillId="0" borderId="19" xfId="2" applyFont="1" applyFill="1" applyBorder="1" applyAlignment="1">
      <alignment horizontal="center" vertical="center"/>
    </xf>
    <xf numFmtId="9" fontId="5" fillId="0" borderId="0" xfId="2" applyNumberFormat="1" applyBorder="1" applyAlignment="1">
      <alignment horizontal="center"/>
    </xf>
    <xf numFmtId="0" fontId="5" fillId="0" borderId="19" xfId="2" applyBorder="1" applyAlignment="1">
      <alignment horizontal="center"/>
    </xf>
    <xf numFmtId="2" fontId="5" fillId="0" borderId="19" xfId="2" applyNumberFormat="1" applyBorder="1" applyAlignment="1">
      <alignment horizontal="center" vertical="center"/>
    </xf>
    <xf numFmtId="0" fontId="6" fillId="0" borderId="0" xfId="2" applyFont="1" applyBorder="1" applyAlignment="1">
      <alignment horizontal="center"/>
    </xf>
    <xf numFmtId="2" fontId="5" fillId="0" borderId="0" xfId="2" applyNumberFormat="1" applyBorder="1" applyAlignment="1">
      <alignment horizontal="center" vertical="center"/>
    </xf>
    <xf numFmtId="44" fontId="5" fillId="0" borderId="0" xfId="2" applyNumberFormat="1" applyBorder="1"/>
    <xf numFmtId="44" fontId="5" fillId="0" borderId="0" xfId="2" applyNumberFormat="1" applyBorder="1" applyAlignment="1">
      <alignment horizontal="center"/>
    </xf>
    <xf numFmtId="0" fontId="15" fillId="0" borderId="2" xfId="2" applyFont="1" applyBorder="1"/>
    <xf numFmtId="0" fontId="15" fillId="0" borderId="3" xfId="2" applyFont="1" applyBorder="1"/>
    <xf numFmtId="44" fontId="9" fillId="0" borderId="19" xfId="2" applyNumberFormat="1" applyFont="1" applyBorder="1"/>
    <xf numFmtId="0" fontId="5" fillId="0" borderId="38" xfId="2" applyBorder="1"/>
    <xf numFmtId="0" fontId="5" fillId="0" borderId="39" xfId="2" applyBorder="1"/>
    <xf numFmtId="9" fontId="5" fillId="11" borderId="31" xfId="2" applyNumberFormat="1" applyFill="1" applyBorder="1" applyAlignment="1" applyProtection="1">
      <alignment horizontal="center"/>
      <protection locked="0"/>
    </xf>
    <xf numFmtId="0" fontId="6" fillId="0" borderId="40" xfId="2" applyFont="1" applyBorder="1"/>
    <xf numFmtId="0" fontId="6" fillId="0" borderId="41" xfId="2" applyFont="1" applyBorder="1" applyAlignment="1">
      <alignment horizontal="center"/>
    </xf>
    <xf numFmtId="9" fontId="5" fillId="0" borderId="0" xfId="2" applyNumberFormat="1" applyAlignment="1">
      <alignment horizontal="center"/>
    </xf>
    <xf numFmtId="0" fontId="6" fillId="0" borderId="42" xfId="2" applyFont="1" applyFill="1" applyBorder="1"/>
    <xf numFmtId="0" fontId="6" fillId="0" borderId="35" xfId="2" applyFont="1" applyBorder="1" applyAlignment="1">
      <alignment horizontal="center"/>
    </xf>
    <xf numFmtId="0" fontId="6" fillId="0" borderId="43" xfId="2" applyFont="1" applyFill="1" applyBorder="1"/>
    <xf numFmtId="0" fontId="6" fillId="0" borderId="44" xfId="2" applyFont="1" applyBorder="1" applyAlignment="1">
      <alignment horizontal="center"/>
    </xf>
    <xf numFmtId="3" fontId="5" fillId="11" borderId="30" xfId="2" applyNumberFormat="1" applyFill="1" applyBorder="1" applyAlignment="1" applyProtection="1">
      <alignment horizontal="center"/>
      <protection locked="0"/>
    </xf>
    <xf numFmtId="2" fontId="5" fillId="0" borderId="0" xfId="2" applyNumberFormat="1" applyFill="1" applyBorder="1" applyAlignment="1">
      <alignment horizontal="center"/>
    </xf>
    <xf numFmtId="44" fontId="9" fillId="0" borderId="0" xfId="2" applyNumberFormat="1" applyFont="1"/>
    <xf numFmtId="44" fontId="5" fillId="0" borderId="0" xfId="2" applyNumberFormat="1"/>
    <xf numFmtId="0" fontId="9" fillId="0" borderId="0" xfId="2" applyFont="1" applyAlignment="1">
      <alignment horizontal="center"/>
    </xf>
    <xf numFmtId="0" fontId="5" fillId="0" borderId="0" xfId="2" applyAlignment="1">
      <alignment wrapText="1"/>
    </xf>
    <xf numFmtId="0" fontId="5" fillId="0" borderId="0" xfId="2" applyFill="1" applyBorder="1" applyAlignment="1">
      <alignment horizontal="center"/>
    </xf>
    <xf numFmtId="0" fontId="8" fillId="0" borderId="0" xfId="2" applyFont="1"/>
    <xf numFmtId="0" fontId="20" fillId="0" borderId="0" xfId="2" applyFont="1" applyFill="1" applyBorder="1" applyAlignment="1">
      <alignment horizontal="center" vertical="center"/>
    </xf>
    <xf numFmtId="0" fontId="8" fillId="0" borderId="33" xfId="2" applyFont="1" applyBorder="1"/>
    <xf numFmtId="10" fontId="20" fillId="0" borderId="19" xfId="2" applyNumberFormat="1" applyFont="1" applyFill="1" applyBorder="1" applyAlignment="1">
      <alignment horizontal="center"/>
    </xf>
    <xf numFmtId="0" fontId="8" fillId="0" borderId="33" xfId="2" applyFont="1" applyFill="1" applyBorder="1" applyAlignment="1">
      <alignment horizontal="left" vertical="center"/>
    </xf>
    <xf numFmtId="0" fontId="21" fillId="0" borderId="0" xfId="2" applyFont="1" applyFill="1" applyBorder="1" applyAlignment="1">
      <alignment horizontal="center" vertical="center"/>
    </xf>
    <xf numFmtId="0" fontId="22" fillId="0" borderId="0" xfId="2" applyFont="1" applyBorder="1" applyAlignment="1">
      <alignment horizontal="center" vertical="center"/>
    </xf>
    <xf numFmtId="0" fontId="8" fillId="0" borderId="33" xfId="2" applyFont="1" applyBorder="1" applyAlignment="1">
      <alignment horizontal="left"/>
    </xf>
    <xf numFmtId="9" fontId="20" fillId="0" borderId="19" xfId="2" applyNumberFormat="1" applyFont="1" applyFill="1" applyBorder="1" applyAlignment="1">
      <alignment horizontal="center" vertical="center"/>
    </xf>
    <xf numFmtId="0" fontId="21" fillId="0" borderId="0" xfId="2" applyFont="1" applyBorder="1" applyAlignment="1">
      <alignment horizontal="center"/>
    </xf>
    <xf numFmtId="0" fontId="23" fillId="0" borderId="0" xfId="2" applyFont="1"/>
    <xf numFmtId="44" fontId="8" fillId="0" borderId="0" xfId="2" applyNumberFormat="1" applyFont="1" applyBorder="1" applyAlignment="1">
      <alignment horizontal="center" vertical="center"/>
    </xf>
    <xf numFmtId="0" fontId="8" fillId="0" borderId="19" xfId="2" applyFont="1" applyBorder="1"/>
    <xf numFmtId="9" fontId="20" fillId="0" borderId="19" xfId="2" applyNumberFormat="1" applyFont="1" applyBorder="1" applyAlignment="1">
      <alignment horizontal="center"/>
    </xf>
    <xf numFmtId="0" fontId="8" fillId="0" borderId="0" xfId="2" applyFont="1" applyAlignment="1">
      <alignment vertical="center"/>
    </xf>
    <xf numFmtId="0" fontId="8" fillId="0" borderId="0" xfId="2" applyFont="1" applyAlignment="1">
      <alignment horizontal="center" vertical="center" wrapText="1"/>
    </xf>
    <xf numFmtId="0" fontId="8" fillId="0" borderId="19" xfId="2" applyFont="1" applyBorder="1" applyAlignment="1">
      <alignment horizontal="center" vertical="center" wrapText="1"/>
    </xf>
    <xf numFmtId="0" fontId="8" fillId="0" borderId="19" xfId="2" applyFont="1" applyFill="1" applyBorder="1" applyAlignment="1">
      <alignment horizontal="center" vertical="center" wrapText="1"/>
    </xf>
    <xf numFmtId="0" fontId="8" fillId="19" borderId="32" xfId="2" applyFont="1" applyFill="1" applyBorder="1" applyAlignment="1">
      <alignment horizontal="center" vertical="center" wrapText="1"/>
    </xf>
    <xf numFmtId="0" fontId="8" fillId="0" borderId="0" xfId="2" applyFont="1" applyBorder="1" applyAlignment="1">
      <alignment horizontal="center" vertical="center" wrapText="1"/>
    </xf>
    <xf numFmtId="9" fontId="8" fillId="0" borderId="19" xfId="2" applyNumberFormat="1" applyFont="1" applyBorder="1" applyAlignment="1">
      <alignment horizontal="center" vertical="center" wrapText="1"/>
    </xf>
    <xf numFmtId="166" fontId="8" fillId="0" borderId="19" xfId="2" applyNumberFormat="1" applyFont="1" applyBorder="1" applyAlignment="1">
      <alignment horizontal="center"/>
    </xf>
    <xf numFmtId="9" fontId="8" fillId="0" borderId="19" xfId="2" applyNumberFormat="1" applyFont="1" applyFill="1" applyBorder="1" applyAlignment="1">
      <alignment horizontal="center" vertical="center" wrapText="1"/>
    </xf>
    <xf numFmtId="0" fontId="8" fillId="19" borderId="14" xfId="2" applyFont="1" applyFill="1" applyBorder="1" applyAlignment="1">
      <alignment horizontal="center" vertical="center" wrapText="1"/>
    </xf>
    <xf numFmtId="0" fontId="8" fillId="0" borderId="0" xfId="2" applyFont="1" applyBorder="1"/>
    <xf numFmtId="0" fontId="8" fillId="19" borderId="27" xfId="2" applyFont="1" applyFill="1" applyBorder="1"/>
    <xf numFmtId="0" fontId="8" fillId="0" borderId="0" xfId="2" applyFont="1" applyFill="1"/>
    <xf numFmtId="0" fontId="8" fillId="0" borderId="19" xfId="2" applyFont="1" applyBorder="1" applyAlignment="1">
      <alignment horizontal="left" vertical="center"/>
    </xf>
    <xf numFmtId="44" fontId="24" fillId="0" borderId="19" xfId="2" applyNumberFormat="1" applyFont="1" applyBorder="1" applyAlignment="1">
      <alignment horizontal="left" vertical="center"/>
    </xf>
    <xf numFmtId="44" fontId="22" fillId="0" borderId="19" xfId="2" applyNumberFormat="1" applyFont="1" applyBorder="1" applyAlignment="1">
      <alignment horizontal="center"/>
    </xf>
    <xf numFmtId="44" fontId="22" fillId="0" borderId="19" xfId="2" applyNumberFormat="1" applyFont="1" applyFill="1" applyBorder="1" applyAlignment="1">
      <alignment horizontal="center"/>
    </xf>
    <xf numFmtId="44" fontId="22" fillId="19" borderId="19" xfId="2" applyNumberFormat="1" applyFont="1" applyFill="1" applyBorder="1"/>
    <xf numFmtId="44" fontId="24" fillId="0" borderId="19" xfId="2" applyNumberFormat="1" applyFont="1" applyBorder="1" applyAlignment="1">
      <alignment horizontal="center" vertical="center" wrapText="1"/>
    </xf>
    <xf numFmtId="0" fontId="8" fillId="0" borderId="8" xfId="2" applyFont="1" applyFill="1" applyBorder="1" applyAlignment="1">
      <alignment horizontal="left" vertical="center"/>
    </xf>
    <xf numFmtId="44" fontId="24" fillId="0" borderId="19" xfId="2" applyNumberFormat="1" applyFont="1" applyFill="1" applyBorder="1"/>
    <xf numFmtId="44" fontId="24" fillId="0" borderId="0" xfId="2" applyNumberFormat="1" applyFont="1" applyFill="1" applyBorder="1"/>
    <xf numFmtId="44" fontId="8" fillId="16" borderId="0" xfId="2" applyNumberFormat="1" applyFont="1" applyFill="1"/>
    <xf numFmtId="44" fontId="8" fillId="16" borderId="0" xfId="2" applyNumberFormat="1" applyFont="1" applyFill="1" applyBorder="1"/>
    <xf numFmtId="44" fontId="22" fillId="19" borderId="45" xfId="2" applyNumberFormat="1" applyFont="1" applyFill="1" applyBorder="1"/>
    <xf numFmtId="0" fontId="8" fillId="0" borderId="0" xfId="2" applyFont="1" applyFill="1" applyBorder="1" applyAlignment="1">
      <alignment horizontal="left" vertical="center"/>
    </xf>
    <xf numFmtId="44" fontId="8" fillId="0" borderId="0" xfId="2" applyNumberFormat="1" applyFont="1" applyFill="1" applyBorder="1"/>
    <xf numFmtId="44" fontId="8" fillId="0" borderId="0" xfId="2" applyNumberFormat="1" applyFont="1" applyFill="1"/>
    <xf numFmtId="44" fontId="22" fillId="0" borderId="0" xfId="2" applyNumberFormat="1" applyFont="1" applyFill="1" applyBorder="1"/>
    <xf numFmtId="0" fontId="8" fillId="0" borderId="4" xfId="2" applyFont="1" applyBorder="1"/>
    <xf numFmtId="0" fontId="8" fillId="0" borderId="23" xfId="2" applyFont="1" applyBorder="1" applyAlignment="1">
      <alignment horizontal="center"/>
    </xf>
    <xf numFmtId="0" fontId="25" fillId="0" borderId="6" xfId="2" applyFont="1" applyBorder="1" applyAlignment="1">
      <alignment horizontal="center"/>
    </xf>
    <xf numFmtId="0" fontId="8" fillId="0" borderId="8" xfId="2" applyFont="1" applyBorder="1" applyAlignment="1">
      <alignment horizontal="left" vertical="center"/>
    </xf>
    <xf numFmtId="0" fontId="24" fillId="0" borderId="8" xfId="2" applyFont="1" applyFill="1" applyBorder="1" applyAlignment="1">
      <alignment horizontal="center"/>
    </xf>
    <xf numFmtId="44" fontId="22" fillId="0" borderId="30" xfId="2" applyNumberFormat="1" applyFont="1" applyFill="1" applyBorder="1" applyAlignment="1">
      <alignment horizontal="left" vertical="center"/>
    </xf>
    <xf numFmtId="0" fontId="6" fillId="0" borderId="32" xfId="2" applyFont="1" applyBorder="1" applyAlignment="1">
      <alignment horizontal="center" vertical="center" wrapText="1"/>
    </xf>
    <xf numFmtId="0" fontId="8" fillId="16" borderId="19" xfId="2" applyFont="1" applyFill="1" applyBorder="1"/>
    <xf numFmtId="0" fontId="8" fillId="0" borderId="0" xfId="2" applyFont="1" applyFill="1" applyBorder="1"/>
    <xf numFmtId="44" fontId="24" fillId="0" borderId="0" xfId="2" applyNumberFormat="1" applyFont="1" applyFill="1" applyBorder="1" applyAlignment="1">
      <alignment vertical="center"/>
    </xf>
    <xf numFmtId="0" fontId="5" fillId="17" borderId="19" xfId="2" applyFont="1" applyFill="1" applyBorder="1" applyAlignment="1">
      <alignment horizontal="left"/>
    </xf>
    <xf numFmtId="0" fontId="5" fillId="17" borderId="19" xfId="2" applyFill="1" applyBorder="1" applyAlignment="1">
      <alignment horizontal="center"/>
    </xf>
    <xf numFmtId="2" fontId="5" fillId="17" borderId="19" xfId="2" applyNumberFormat="1" applyFill="1" applyBorder="1" applyAlignment="1">
      <alignment horizontal="center"/>
    </xf>
    <xf numFmtId="2" fontId="8" fillId="0" borderId="32" xfId="2" applyNumberFormat="1" applyFont="1" applyBorder="1" applyAlignment="1">
      <alignment horizontal="left"/>
    </xf>
    <xf numFmtId="2" fontId="8" fillId="0" borderId="32" xfId="2" applyNumberFormat="1" applyFont="1" applyBorder="1" applyAlignment="1">
      <alignment horizontal="center"/>
    </xf>
    <xf numFmtId="1" fontId="24" fillId="0" borderId="32" xfId="2" applyNumberFormat="1" applyFont="1" applyFill="1" applyBorder="1" applyAlignment="1">
      <alignment horizontal="center"/>
    </xf>
    <xf numFmtId="44" fontId="5" fillId="0" borderId="0" xfId="2" applyNumberFormat="1" applyAlignment="1">
      <alignment horizontal="center"/>
    </xf>
    <xf numFmtId="0" fontId="26" fillId="0" borderId="0" xfId="2" applyFont="1" applyFill="1" applyBorder="1" applyAlignment="1">
      <alignment horizontal="left"/>
    </xf>
    <xf numFmtId="0" fontId="8" fillId="20" borderId="36" xfId="2" applyFont="1" applyFill="1" applyBorder="1" applyAlignment="1">
      <alignment horizontal="center"/>
    </xf>
    <xf numFmtId="0" fontId="8" fillId="21" borderId="32" xfId="2" applyFont="1" applyFill="1" applyBorder="1" applyAlignment="1">
      <alignment horizontal="center"/>
    </xf>
    <xf numFmtId="0" fontId="5" fillId="0" borderId="0" xfId="2" applyFill="1" applyBorder="1"/>
    <xf numFmtId="0" fontId="26" fillId="0" borderId="0" xfId="2" applyFont="1" applyFill="1" applyBorder="1" applyAlignment="1"/>
    <xf numFmtId="0" fontId="8" fillId="0" borderId="7" xfId="2" applyFont="1" applyBorder="1"/>
    <xf numFmtId="0" fontId="8" fillId="21" borderId="27" xfId="2" applyFont="1" applyFill="1" applyBorder="1" applyAlignment="1">
      <alignment horizontal="center"/>
    </xf>
    <xf numFmtId="2" fontId="8" fillId="20" borderId="8" xfId="2" applyNumberFormat="1" applyFont="1" applyFill="1" applyBorder="1" applyAlignment="1">
      <alignment horizontal="center"/>
    </xf>
    <xf numFmtId="44" fontId="8" fillId="21" borderId="19" xfId="2" applyNumberFormat="1" applyFont="1" applyFill="1" applyBorder="1" applyAlignment="1">
      <alignment horizontal="center"/>
    </xf>
    <xf numFmtId="44" fontId="5" fillId="0" borderId="0" xfId="2" applyNumberFormat="1" applyFill="1" applyBorder="1"/>
    <xf numFmtId="0" fontId="27" fillId="0" borderId="0" xfId="2" applyFont="1" applyFill="1" applyBorder="1" applyAlignment="1">
      <alignment vertical="center"/>
    </xf>
    <xf numFmtId="2" fontId="28" fillId="0" borderId="0" xfId="2" applyNumberFormat="1" applyFont="1" applyFill="1" applyBorder="1" applyAlignment="1" applyProtection="1">
      <alignment horizontal="center"/>
      <protection locked="0" hidden="1"/>
    </xf>
    <xf numFmtId="0" fontId="29" fillId="0" borderId="0" xfId="2" applyFont="1" applyFill="1" applyBorder="1" applyAlignment="1">
      <alignment horizontal="center"/>
    </xf>
    <xf numFmtId="0" fontId="8" fillId="0" borderId="0" xfId="2" applyFont="1" applyFill="1" applyBorder="1" applyAlignment="1">
      <alignment vertical="center"/>
    </xf>
    <xf numFmtId="2" fontId="8" fillId="0" borderId="19" xfId="2" applyNumberFormat="1" applyFont="1" applyFill="1" applyBorder="1" applyAlignment="1" applyProtection="1">
      <alignment horizontal="center"/>
      <protection locked="0" hidden="1"/>
    </xf>
    <xf numFmtId="9" fontId="14" fillId="0" borderId="0" xfId="2" applyNumberFormat="1" applyFont="1" applyFill="1" applyBorder="1" applyAlignment="1">
      <alignment horizontal="center"/>
    </xf>
    <xf numFmtId="2" fontId="5" fillId="0" borderId="0" xfId="2" applyNumberFormat="1" applyFont="1" applyFill="1" applyBorder="1" applyAlignment="1">
      <alignment horizontal="center"/>
    </xf>
    <xf numFmtId="2" fontId="14" fillId="0" borderId="0" xfId="2" applyNumberFormat="1" applyFont="1" applyFill="1" applyBorder="1" applyAlignment="1">
      <alignment horizontal="center"/>
    </xf>
    <xf numFmtId="2" fontId="24" fillId="0" borderId="0" xfId="2" applyNumberFormat="1" applyFont="1" applyFill="1" applyBorder="1"/>
    <xf numFmtId="44" fontId="8" fillId="0" borderId="0" xfId="2" applyNumberFormat="1" applyFont="1" applyFill="1" applyBorder="1" applyAlignment="1">
      <alignment horizontal="center" vertical="center"/>
    </xf>
    <xf numFmtId="0" fontId="5" fillId="0" borderId="0" xfId="2" applyAlignment="1">
      <alignment horizontal="center"/>
    </xf>
    <xf numFmtId="0" fontId="5" fillId="0" borderId="0" xfId="2" applyBorder="1" applyAlignment="1">
      <alignment horizontal="center"/>
    </xf>
    <xf numFmtId="9" fontId="5" fillId="0" borderId="0" xfId="2" applyNumberFormat="1" applyFill="1" applyBorder="1" applyAlignment="1">
      <alignment horizontal="center"/>
    </xf>
    <xf numFmtId="0" fontId="5" fillId="0" borderId="0" xfId="2" applyFill="1" applyBorder="1" applyAlignment="1" applyProtection="1">
      <alignment horizontal="center"/>
      <protection locked="0"/>
    </xf>
    <xf numFmtId="44" fontId="9" fillId="0" borderId="0" xfId="2" applyNumberFormat="1" applyFont="1" applyFill="1" applyBorder="1"/>
    <xf numFmtId="0" fontId="6" fillId="0" borderId="0" xfId="2" applyFont="1" applyFill="1" applyBorder="1"/>
    <xf numFmtId="3" fontId="5" fillId="0" borderId="0" xfId="2" applyNumberFormat="1" applyFill="1" applyBorder="1" applyAlignment="1" applyProtection="1">
      <alignment horizontal="center"/>
      <protection locked="0"/>
    </xf>
    <xf numFmtId="0" fontId="5" fillId="11" borderId="47" xfId="2" applyFill="1" applyBorder="1" applyAlignment="1" applyProtection="1">
      <alignment horizontal="center"/>
      <protection locked="0"/>
    </xf>
    <xf numFmtId="0" fontId="6" fillId="0" borderId="36" xfId="2" applyFont="1" applyFill="1" applyBorder="1"/>
    <xf numFmtId="0" fontId="6" fillId="0" borderId="48" xfId="2" applyFont="1" applyBorder="1" applyAlignment="1">
      <alignment horizontal="center"/>
    </xf>
    <xf numFmtId="167" fontId="5" fillId="11" borderId="13" xfId="2" applyNumberFormat="1" applyFill="1" applyBorder="1" applyAlignment="1" applyProtection="1">
      <alignment horizontal="center"/>
      <protection locked="0"/>
    </xf>
    <xf numFmtId="167" fontId="5" fillId="11" borderId="14" xfId="2" applyNumberFormat="1" applyFill="1" applyBorder="1" applyAlignment="1" applyProtection="1">
      <alignment horizontal="center"/>
      <protection locked="0"/>
    </xf>
    <xf numFmtId="0" fontId="2" fillId="22" borderId="10" xfId="0" applyFont="1" applyFill="1" applyBorder="1" applyAlignment="1">
      <alignment horizontal="center" vertical="center"/>
    </xf>
    <xf numFmtId="0" fontId="2" fillId="22" borderId="13" xfId="0" applyFont="1" applyFill="1" applyBorder="1" applyAlignment="1">
      <alignment horizontal="center" vertical="center" wrapText="1"/>
    </xf>
    <xf numFmtId="167" fontId="0" fillId="0" borderId="15" xfId="0" applyNumberFormat="1" applyFont="1" applyBorder="1"/>
    <xf numFmtId="0" fontId="0" fillId="0" borderId="7" xfId="0" applyFill="1" applyBorder="1"/>
    <xf numFmtId="44" fontId="2" fillId="0" borderId="13" xfId="1" applyFont="1" applyFill="1" applyBorder="1"/>
    <xf numFmtId="44" fontId="2" fillId="0" borderId="15" xfId="0" applyNumberFormat="1" applyFont="1" applyFill="1" applyBorder="1"/>
    <xf numFmtId="44" fontId="2" fillId="0" borderId="0" xfId="0" applyNumberFormat="1" applyFont="1" applyFill="1"/>
    <xf numFmtId="9" fontId="0" fillId="0" borderId="0" xfId="0" applyNumberFormat="1" applyFill="1" applyBorder="1"/>
    <xf numFmtId="0" fontId="0" fillId="0" borderId="14" xfId="0" applyFill="1" applyBorder="1"/>
    <xf numFmtId="44" fontId="0" fillId="0" borderId="15" xfId="0" applyNumberFormat="1" applyFill="1" applyBorder="1"/>
    <xf numFmtId="0" fontId="0" fillId="23" borderId="0" xfId="0" applyFill="1" applyBorder="1"/>
    <xf numFmtId="0" fontId="2" fillId="23" borderId="0" xfId="0" applyFont="1" applyFill="1" applyBorder="1" applyAlignment="1">
      <alignment horizontal="left"/>
    </xf>
    <xf numFmtId="44" fontId="0" fillId="23" borderId="0" xfId="1" applyFont="1" applyFill="1" applyBorder="1"/>
    <xf numFmtId="44" fontId="2" fillId="23" borderId="0" xfId="1" applyFont="1" applyFill="1" applyBorder="1"/>
    <xf numFmtId="44" fontId="0" fillId="23" borderId="13" xfId="1" applyFont="1" applyFill="1" applyBorder="1"/>
    <xf numFmtId="44" fontId="0" fillId="23" borderId="14" xfId="1" applyFont="1" applyFill="1" applyBorder="1"/>
    <xf numFmtId="0" fontId="2" fillId="23" borderId="7" xfId="0" applyFont="1" applyFill="1" applyBorder="1"/>
    <xf numFmtId="0" fontId="2" fillId="23" borderId="0" xfId="0" applyFont="1" applyFill="1" applyBorder="1"/>
    <xf numFmtId="44" fontId="0" fillId="0" borderId="0" xfId="0" applyNumberFormat="1" applyFont="1" applyAlignment="1">
      <alignment horizontal="left"/>
    </xf>
    <xf numFmtId="44" fontId="0" fillId="23" borderId="49" xfId="1" applyFont="1" applyFill="1" applyBorder="1"/>
    <xf numFmtId="167" fontId="9" fillId="11" borderId="46" xfId="2" applyNumberFormat="1" applyFont="1" applyFill="1" applyBorder="1" applyAlignment="1" applyProtection="1">
      <alignment horizontal="center"/>
      <protection locked="0"/>
    </xf>
    <xf numFmtId="0" fontId="6" fillId="0" borderId="0" xfId="2" applyFont="1" applyAlignment="1">
      <alignment horizontal="center"/>
    </xf>
    <xf numFmtId="0" fontId="5" fillId="0" borderId="0" xfId="2" applyAlignment="1">
      <alignment horizontal="center"/>
    </xf>
    <xf numFmtId="0" fontId="7" fillId="0" borderId="0" xfId="2" applyFont="1" applyAlignment="1">
      <alignment horizontal="center"/>
    </xf>
    <xf numFmtId="44" fontId="9" fillId="0" borderId="0" xfId="2" applyNumberFormat="1" applyFont="1" applyBorder="1"/>
    <xf numFmtId="166" fontId="5" fillId="0" borderId="0" xfId="2" applyNumberFormat="1" applyBorder="1" applyAlignment="1">
      <alignment horizontal="center"/>
    </xf>
    <xf numFmtId="2" fontId="0" fillId="0" borderId="0" xfId="0" applyNumberFormat="1" applyBorder="1" applyAlignment="1">
      <alignment horizontal="center" vertical="center"/>
    </xf>
    <xf numFmtId="10" fontId="5" fillId="0" borderId="0" xfId="2" applyNumberFormat="1"/>
    <xf numFmtId="2" fontId="5" fillId="0" borderId="0" xfId="2" applyNumberFormat="1"/>
    <xf numFmtId="0" fontId="5" fillId="11" borderId="21" xfId="2" applyFill="1" applyBorder="1" applyAlignment="1" applyProtection="1">
      <alignment horizontal="center"/>
      <protection locked="0"/>
    </xf>
    <xf numFmtId="0" fontId="5" fillId="11" borderId="3" xfId="2" applyFill="1" applyBorder="1" applyAlignment="1" applyProtection="1">
      <alignment horizontal="center"/>
      <protection locked="0"/>
    </xf>
    <xf numFmtId="0" fontId="5" fillId="11" borderId="23" xfId="2" applyFill="1" applyBorder="1" applyAlignment="1" applyProtection="1">
      <alignment horizontal="left"/>
      <protection locked="0"/>
    </xf>
    <xf numFmtId="0" fontId="5" fillId="11" borderId="24" xfId="2" applyFill="1" applyBorder="1" applyAlignment="1" applyProtection="1">
      <alignment horizontal="left"/>
      <protection locked="0"/>
    </xf>
    <xf numFmtId="0" fontId="7" fillId="0" borderId="0" xfId="2" applyFont="1" applyAlignment="1">
      <alignment horizontal="center"/>
    </xf>
    <xf numFmtId="0" fontId="20" fillId="0" borderId="0" xfId="2" applyFont="1" applyAlignment="1">
      <alignment horizontal="center"/>
    </xf>
    <xf numFmtId="0" fontId="6" fillId="0" borderId="0" xfId="2" applyFont="1" applyAlignment="1">
      <alignment horizontal="center" vertical="center" wrapText="1"/>
    </xf>
    <xf numFmtId="0" fontId="9" fillId="13" borderId="19" xfId="2" applyFont="1" applyFill="1" applyBorder="1" applyAlignment="1">
      <alignment horizontal="center" vertical="center" wrapText="1"/>
    </xf>
    <xf numFmtId="0" fontId="9" fillId="13" borderId="19" xfId="2" applyFont="1" applyFill="1" applyBorder="1" applyAlignment="1">
      <alignment horizontal="center" vertical="center"/>
    </xf>
    <xf numFmtId="0" fontId="5" fillId="11" borderId="19" xfId="2" applyFill="1" applyBorder="1" applyAlignment="1" applyProtection="1">
      <alignment horizontal="left"/>
      <protection locked="0"/>
    </xf>
    <xf numFmtId="0" fontId="5" fillId="11" borderId="26" xfId="2" applyFill="1" applyBorder="1" applyAlignment="1" applyProtection="1">
      <alignment horizontal="left"/>
      <protection locked="0"/>
    </xf>
    <xf numFmtId="0" fontId="5" fillId="11" borderId="29" xfId="2" applyFill="1" applyBorder="1" applyAlignment="1" applyProtection="1">
      <alignment horizontal="left"/>
      <protection locked="0"/>
    </xf>
    <xf numFmtId="0" fontId="5" fillId="11" borderId="30" xfId="2" applyFill="1" applyBorder="1" applyAlignment="1" applyProtection="1">
      <alignment horizontal="left"/>
      <protection locked="0"/>
    </xf>
    <xf numFmtId="0" fontId="6" fillId="11" borderId="21" xfId="2" applyFont="1" applyFill="1" applyBorder="1" applyAlignment="1" applyProtection="1">
      <alignment horizontal="left"/>
      <protection locked="0"/>
    </xf>
    <xf numFmtId="0" fontId="6" fillId="11" borderId="3" xfId="2" applyFont="1" applyFill="1" applyBorder="1" applyAlignment="1" applyProtection="1">
      <alignment horizontal="left"/>
      <protection locked="0"/>
    </xf>
    <xf numFmtId="0" fontId="5" fillId="0" borderId="19" xfId="2" applyBorder="1" applyAlignment="1">
      <alignment horizontal="center" vertical="center" wrapText="1"/>
    </xf>
    <xf numFmtId="0" fontId="5" fillId="0" borderId="19" xfId="2" applyBorder="1" applyAlignment="1"/>
    <xf numFmtId="0" fontId="13" fillId="17" borderId="36" xfId="2" applyFont="1" applyFill="1" applyBorder="1" applyAlignment="1">
      <alignment horizontal="center" vertical="center"/>
    </xf>
    <xf numFmtId="0" fontId="13" fillId="17" borderId="37" xfId="2" applyFont="1" applyFill="1" applyBorder="1" applyAlignment="1">
      <alignment horizontal="center" vertical="center"/>
    </xf>
    <xf numFmtId="0" fontId="9" fillId="0" borderId="1" xfId="2" applyFont="1" applyBorder="1" applyAlignment="1">
      <alignment horizontal="left"/>
    </xf>
    <xf numFmtId="0" fontId="9" fillId="0" borderId="16" xfId="2" applyFont="1" applyBorder="1" applyAlignment="1">
      <alignment horizontal="left"/>
    </xf>
    <xf numFmtId="2" fontId="5" fillId="0" borderId="19" xfId="2" applyNumberFormat="1" applyBorder="1" applyAlignment="1">
      <alignment horizontal="center" vertical="center"/>
    </xf>
    <xf numFmtId="0" fontId="9" fillId="0" borderId="2" xfId="2" applyFont="1" applyBorder="1" applyAlignment="1">
      <alignment horizontal="left"/>
    </xf>
    <xf numFmtId="0" fontId="9" fillId="0" borderId="3" xfId="2" applyFont="1" applyBorder="1" applyAlignment="1">
      <alignment horizontal="left"/>
    </xf>
    <xf numFmtId="0" fontId="5" fillId="0" borderId="19" xfId="2" applyBorder="1" applyAlignment="1">
      <alignment horizontal="center" vertical="center" textRotation="90"/>
    </xf>
    <xf numFmtId="0" fontId="5" fillId="0" borderId="19" xfId="2" applyBorder="1" applyAlignment="1">
      <alignment horizontal="center"/>
    </xf>
    <xf numFmtId="0" fontId="5" fillId="0" borderId="19" xfId="2" applyBorder="1" applyAlignment="1">
      <alignment horizontal="center" vertical="center" textRotation="90" wrapText="1"/>
    </xf>
    <xf numFmtId="0" fontId="6" fillId="0" borderId="0" xfId="2" applyFont="1" applyAlignment="1">
      <alignment horizontal="center"/>
    </xf>
    <xf numFmtId="0" fontId="5" fillId="0" borderId="0" xfId="2" applyAlignment="1">
      <alignment horizontal="center"/>
    </xf>
    <xf numFmtId="0" fontId="8" fillId="0" borderId="0" xfId="2" applyFont="1" applyAlignment="1">
      <alignment horizontal="center"/>
    </xf>
    <xf numFmtId="0" fontId="2" fillId="7" borderId="11" xfId="0" applyFont="1" applyFill="1" applyBorder="1" applyAlignment="1">
      <alignment horizontal="center" vertical="center"/>
    </xf>
    <xf numFmtId="0" fontId="20" fillId="18" borderId="1" xfId="2" applyFont="1" applyFill="1" applyBorder="1" applyAlignment="1">
      <alignment horizontal="center" vertical="center"/>
    </xf>
    <xf numFmtId="0" fontId="20" fillId="18" borderId="2" xfId="2" applyFont="1" applyFill="1" applyBorder="1" applyAlignment="1">
      <alignment horizontal="center" vertical="center"/>
    </xf>
    <xf numFmtId="0" fontId="20" fillId="18" borderId="3" xfId="2" applyFont="1" applyFill="1" applyBorder="1" applyAlignment="1">
      <alignment horizontal="center" vertical="center"/>
    </xf>
    <xf numFmtId="0" fontId="0" fillId="11" borderId="24" xfId="0" applyFill="1" applyBorder="1" applyAlignment="1" applyProtection="1">
      <alignment horizontal="center"/>
      <protection locked="0"/>
    </xf>
    <xf numFmtId="0" fontId="0" fillId="11" borderId="26" xfId="0" applyFill="1" applyBorder="1" applyAlignment="1" applyProtection="1">
      <alignment horizontal="center"/>
      <protection locked="0"/>
    </xf>
    <xf numFmtId="0" fontId="0" fillId="11" borderId="30" xfId="0" applyFill="1" applyBorder="1" applyAlignment="1" applyProtection="1">
      <alignment horizontal="center"/>
      <protection locked="0"/>
    </xf>
    <xf numFmtId="0" fontId="0" fillId="0" borderId="5" xfId="0" applyBorder="1" applyAlignment="1">
      <alignment wrapText="1"/>
    </xf>
    <xf numFmtId="0" fontId="20" fillId="12" borderId="4" xfId="2" applyFont="1" applyFill="1" applyBorder="1" applyAlignment="1">
      <alignment vertical="center" wrapText="1"/>
    </xf>
    <xf numFmtId="44" fontId="20" fillId="12" borderId="6" xfId="2" applyNumberFormat="1" applyFont="1" applyFill="1" applyBorder="1" applyAlignment="1">
      <alignment horizontal="center" vertical="center" wrapText="1"/>
    </xf>
    <xf numFmtId="0" fontId="0" fillId="0" borderId="8" xfId="0" applyBorder="1" applyAlignment="1">
      <alignment wrapText="1"/>
    </xf>
    <xf numFmtId="0" fontId="0" fillId="0" borderId="9" xfId="0" applyBorder="1" applyAlignment="1">
      <alignment wrapText="1"/>
    </xf>
    <xf numFmtId="0" fontId="0" fillId="0" borderId="50" xfId="0" applyBorder="1" applyAlignment="1">
      <alignment wrapText="1"/>
    </xf>
  </cellXfs>
  <cellStyles count="3">
    <cellStyle name="Monétaire" xfId="1" builtinId="4"/>
    <cellStyle name="Normal" xfId="0" builtinId="0"/>
    <cellStyle name="Normal 2" xfId="2"/>
  </cellStyles>
  <dxfs count="0"/>
  <tableStyles count="0" defaultTableStyle="TableStyleMedium2" defaultPivotStyle="PivotStyleLight16"/>
  <colors>
    <mruColors>
      <color rgb="FFCC99FF"/>
      <color rgb="FFCC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819150</xdr:colOff>
      <xdr:row>0</xdr:row>
      <xdr:rowOff>66675</xdr:rowOff>
    </xdr:from>
    <xdr:to>
      <xdr:col>2</xdr:col>
      <xdr:colOff>819150</xdr:colOff>
      <xdr:row>1</xdr:row>
      <xdr:rowOff>0</xdr:rowOff>
    </xdr:to>
    <xdr:pic>
      <xdr:nvPicPr>
        <xdr:cNvPr id="3" name="Immagin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81350" y="66675"/>
          <a:ext cx="5143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xdr:colOff>
      <xdr:row>0</xdr:row>
      <xdr:rowOff>47625</xdr:rowOff>
    </xdr:from>
    <xdr:to>
      <xdr:col>3</xdr:col>
      <xdr:colOff>1138333</xdr:colOff>
      <xdr:row>3</xdr:row>
      <xdr:rowOff>76200</xdr:rowOff>
    </xdr:to>
    <xdr:pic>
      <xdr:nvPicPr>
        <xdr:cNvPr id="7" name="Immagine 6" descr="loghi maggio 201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4326" y="47625"/>
          <a:ext cx="4995957" cy="1190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819150</xdr:colOff>
      <xdr:row>0</xdr:row>
      <xdr:rowOff>66675</xdr:rowOff>
    </xdr:from>
    <xdr:to>
      <xdr:col>2</xdr:col>
      <xdr:colOff>819150</xdr:colOff>
      <xdr:row>0</xdr:row>
      <xdr:rowOff>742950</xdr:rowOff>
    </xdr:to>
    <xdr:pic>
      <xdr:nvPicPr>
        <xdr:cNvPr id="8" name="Immagin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81350" y="66675"/>
          <a:ext cx="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38101</xdr:colOff>
      <xdr:row>0</xdr:row>
      <xdr:rowOff>66676</xdr:rowOff>
    </xdr:from>
    <xdr:to>
      <xdr:col>21</xdr:col>
      <xdr:colOff>19050</xdr:colOff>
      <xdr:row>0</xdr:row>
      <xdr:rowOff>1210230</xdr:rowOff>
    </xdr:to>
    <xdr:pic>
      <xdr:nvPicPr>
        <xdr:cNvPr id="12" name="Immagine 11"/>
        <xdr:cNvPicPr>
          <a:picLocks noChangeAspect="1"/>
        </xdr:cNvPicPr>
      </xdr:nvPicPr>
      <xdr:blipFill rotWithShape="1">
        <a:blip xmlns:r="http://schemas.openxmlformats.org/officeDocument/2006/relationships" r:embed="rId2"/>
        <a:srcRect l="873" r="1139" b="6441"/>
        <a:stretch/>
      </xdr:blipFill>
      <xdr:spPr>
        <a:xfrm>
          <a:off x="352426" y="66676"/>
          <a:ext cx="5000624" cy="1143554"/>
        </a:xfrm>
        <a:prstGeom prst="rect">
          <a:avLst/>
        </a:prstGeom>
      </xdr:spPr>
    </xdr:pic>
    <xdr:clientData/>
  </xdr:twoCellAnchor>
</xdr:wsDr>
</file>

<file path=xl/theme/theme1.xml><?xml version="1.0" encoding="utf-8"?>
<a:theme xmlns:a="http://schemas.openxmlformats.org/drawingml/2006/main" name="Tema di Office">
  <a:themeElements>
    <a:clrScheme name="Elica">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17"/>
  <sheetViews>
    <sheetView topLeftCell="A10" workbookViewId="0">
      <selection activeCell="Y32" sqref="Y32"/>
    </sheetView>
  </sheetViews>
  <sheetFormatPr baseColWidth="10" defaultColWidth="9.140625" defaultRowHeight="15" customHeight="1" x14ac:dyDescent="0.2"/>
  <cols>
    <col min="1" max="1" width="4.7109375" style="123" customWidth="1"/>
    <col min="2" max="2" width="30.7109375" style="123" customWidth="1"/>
    <col min="3" max="3" width="27.140625" style="123" customWidth="1"/>
    <col min="4" max="4" width="17.140625" style="123" customWidth="1"/>
    <col min="5" max="5" width="9" style="123" hidden="1" customWidth="1"/>
    <col min="6" max="6" width="9" style="122" hidden="1" customWidth="1"/>
    <col min="7" max="7" width="9" style="123" hidden="1" customWidth="1"/>
    <col min="8" max="8" width="15.42578125" style="123" hidden="1" customWidth="1"/>
    <col min="9" max="9" width="9" style="123" hidden="1" customWidth="1"/>
    <col min="10" max="10" width="13.85546875" style="123" hidden="1" customWidth="1"/>
    <col min="11" max="11" width="10.85546875" style="122" hidden="1" customWidth="1"/>
    <col min="12" max="12" width="14" style="123" hidden="1" customWidth="1"/>
    <col min="13" max="13" width="9" style="123" hidden="1" customWidth="1"/>
    <col min="14" max="15" width="9.140625" style="123" hidden="1" customWidth="1"/>
    <col min="16" max="16" width="9.42578125" style="123" hidden="1" customWidth="1"/>
    <col min="17" max="17" width="10.85546875" style="123" hidden="1" customWidth="1"/>
    <col min="18" max="18" width="11.140625" style="123" hidden="1" customWidth="1"/>
    <col min="19" max="19" width="9.140625" style="123" hidden="1" customWidth="1"/>
    <col min="20" max="20" width="0" style="123" hidden="1" customWidth="1"/>
    <col min="21" max="256" width="9.140625" style="123"/>
    <col min="257" max="257" width="4.7109375" style="123" customWidth="1"/>
    <col min="258" max="258" width="30.7109375" style="123" customWidth="1"/>
    <col min="259" max="259" width="27.140625" style="123" customWidth="1"/>
    <col min="260" max="260" width="11.5703125" style="123" customWidth="1"/>
    <col min="261" max="263" width="9" style="123" customWidth="1"/>
    <col min="264" max="264" width="15.42578125" style="123" bestFit="1" customWidth="1"/>
    <col min="265" max="265" width="9" style="123" customWidth="1"/>
    <col min="266" max="266" width="13.85546875" style="123" customWidth="1"/>
    <col min="267" max="267" width="10.85546875" style="123" bestFit="1" customWidth="1"/>
    <col min="268" max="268" width="11.85546875" style="123" bestFit="1" customWidth="1"/>
    <col min="269" max="269" width="9" style="123" customWidth="1"/>
    <col min="270" max="271" width="9.140625" style="123" customWidth="1"/>
    <col min="272" max="272" width="9.42578125" style="123" customWidth="1"/>
    <col min="273" max="274" width="0" style="123" hidden="1" customWidth="1"/>
    <col min="275" max="512" width="9.140625" style="123"/>
    <col min="513" max="513" width="4.7109375" style="123" customWidth="1"/>
    <col min="514" max="514" width="30.7109375" style="123" customWidth="1"/>
    <col min="515" max="515" width="27.140625" style="123" customWidth="1"/>
    <col min="516" max="516" width="11.5703125" style="123" customWidth="1"/>
    <col min="517" max="519" width="9" style="123" customWidth="1"/>
    <col min="520" max="520" width="15.42578125" style="123" bestFit="1" customWidth="1"/>
    <col min="521" max="521" width="9" style="123" customWidth="1"/>
    <col min="522" max="522" width="13.85546875" style="123" customWidth="1"/>
    <col min="523" max="523" width="10.85546875" style="123" bestFit="1" customWidth="1"/>
    <col min="524" max="524" width="11.85546875" style="123" bestFit="1" customWidth="1"/>
    <col min="525" max="525" width="9" style="123" customWidth="1"/>
    <col min="526" max="527" width="9.140625" style="123" customWidth="1"/>
    <col min="528" max="528" width="9.42578125" style="123" customWidth="1"/>
    <col min="529" max="530" width="0" style="123" hidden="1" customWidth="1"/>
    <col min="531" max="768" width="9.140625" style="123"/>
    <col min="769" max="769" width="4.7109375" style="123" customWidth="1"/>
    <col min="770" max="770" width="30.7109375" style="123" customWidth="1"/>
    <col min="771" max="771" width="27.140625" style="123" customWidth="1"/>
    <col min="772" max="772" width="11.5703125" style="123" customWidth="1"/>
    <col min="773" max="775" width="9" style="123" customWidth="1"/>
    <col min="776" max="776" width="15.42578125" style="123" bestFit="1" customWidth="1"/>
    <col min="777" max="777" width="9" style="123" customWidth="1"/>
    <col min="778" max="778" width="13.85546875" style="123" customWidth="1"/>
    <col min="779" max="779" width="10.85546875" style="123" bestFit="1" customWidth="1"/>
    <col min="780" max="780" width="11.85546875" style="123" bestFit="1" customWidth="1"/>
    <col min="781" max="781" width="9" style="123" customWidth="1"/>
    <col min="782" max="783" width="9.140625" style="123" customWidth="1"/>
    <col min="784" max="784" width="9.42578125" style="123" customWidth="1"/>
    <col min="785" max="786" width="0" style="123" hidden="1" customWidth="1"/>
    <col min="787" max="1024" width="9.140625" style="123"/>
    <col min="1025" max="1025" width="4.7109375" style="123" customWidth="1"/>
    <col min="1026" max="1026" width="30.7109375" style="123" customWidth="1"/>
    <col min="1027" max="1027" width="27.140625" style="123" customWidth="1"/>
    <col min="1028" max="1028" width="11.5703125" style="123" customWidth="1"/>
    <col min="1029" max="1031" width="9" style="123" customWidth="1"/>
    <col min="1032" max="1032" width="15.42578125" style="123" bestFit="1" customWidth="1"/>
    <col min="1033" max="1033" width="9" style="123" customWidth="1"/>
    <col min="1034" max="1034" width="13.85546875" style="123" customWidth="1"/>
    <col min="1035" max="1035" width="10.85546875" style="123" bestFit="1" customWidth="1"/>
    <col min="1036" max="1036" width="11.85546875" style="123" bestFit="1" customWidth="1"/>
    <col min="1037" max="1037" width="9" style="123" customWidth="1"/>
    <col min="1038" max="1039" width="9.140625" style="123" customWidth="1"/>
    <col min="1040" max="1040" width="9.42578125" style="123" customWidth="1"/>
    <col min="1041" max="1042" width="0" style="123" hidden="1" customWidth="1"/>
    <col min="1043" max="1280" width="9.140625" style="123"/>
    <col min="1281" max="1281" width="4.7109375" style="123" customWidth="1"/>
    <col min="1282" max="1282" width="30.7109375" style="123" customWidth="1"/>
    <col min="1283" max="1283" width="27.140625" style="123" customWidth="1"/>
    <col min="1284" max="1284" width="11.5703125" style="123" customWidth="1"/>
    <col min="1285" max="1287" width="9" style="123" customWidth="1"/>
    <col min="1288" max="1288" width="15.42578125" style="123" bestFit="1" customWidth="1"/>
    <col min="1289" max="1289" width="9" style="123" customWidth="1"/>
    <col min="1290" max="1290" width="13.85546875" style="123" customWidth="1"/>
    <col min="1291" max="1291" width="10.85546875" style="123" bestFit="1" customWidth="1"/>
    <col min="1292" max="1292" width="11.85546875" style="123" bestFit="1" customWidth="1"/>
    <col min="1293" max="1293" width="9" style="123" customWidth="1"/>
    <col min="1294" max="1295" width="9.140625" style="123" customWidth="1"/>
    <col min="1296" max="1296" width="9.42578125" style="123" customWidth="1"/>
    <col min="1297" max="1298" width="0" style="123" hidden="1" customWidth="1"/>
    <col min="1299" max="1536" width="9.140625" style="123"/>
    <col min="1537" max="1537" width="4.7109375" style="123" customWidth="1"/>
    <col min="1538" max="1538" width="30.7109375" style="123" customWidth="1"/>
    <col min="1539" max="1539" width="27.140625" style="123" customWidth="1"/>
    <col min="1540" max="1540" width="11.5703125" style="123" customWidth="1"/>
    <col min="1541" max="1543" width="9" style="123" customWidth="1"/>
    <col min="1544" max="1544" width="15.42578125" style="123" bestFit="1" customWidth="1"/>
    <col min="1545" max="1545" width="9" style="123" customWidth="1"/>
    <col min="1546" max="1546" width="13.85546875" style="123" customWidth="1"/>
    <col min="1547" max="1547" width="10.85546875" style="123" bestFit="1" customWidth="1"/>
    <col min="1548" max="1548" width="11.85546875" style="123" bestFit="1" customWidth="1"/>
    <col min="1549" max="1549" width="9" style="123" customWidth="1"/>
    <col min="1550" max="1551" width="9.140625" style="123" customWidth="1"/>
    <col min="1552" max="1552" width="9.42578125" style="123" customWidth="1"/>
    <col min="1553" max="1554" width="0" style="123" hidden="1" customWidth="1"/>
    <col min="1555" max="1792" width="9.140625" style="123"/>
    <col min="1793" max="1793" width="4.7109375" style="123" customWidth="1"/>
    <col min="1794" max="1794" width="30.7109375" style="123" customWidth="1"/>
    <col min="1795" max="1795" width="27.140625" style="123" customWidth="1"/>
    <col min="1796" max="1796" width="11.5703125" style="123" customWidth="1"/>
    <col min="1797" max="1799" width="9" style="123" customWidth="1"/>
    <col min="1800" max="1800" width="15.42578125" style="123" bestFit="1" customWidth="1"/>
    <col min="1801" max="1801" width="9" style="123" customWidth="1"/>
    <col min="1802" max="1802" width="13.85546875" style="123" customWidth="1"/>
    <col min="1803" max="1803" width="10.85546875" style="123" bestFit="1" customWidth="1"/>
    <col min="1804" max="1804" width="11.85546875" style="123" bestFit="1" customWidth="1"/>
    <col min="1805" max="1805" width="9" style="123" customWidth="1"/>
    <col min="1806" max="1807" width="9.140625" style="123" customWidth="1"/>
    <col min="1808" max="1808" width="9.42578125" style="123" customWidth="1"/>
    <col min="1809" max="1810" width="0" style="123" hidden="1" customWidth="1"/>
    <col min="1811" max="2048" width="9.140625" style="123"/>
    <col min="2049" max="2049" width="4.7109375" style="123" customWidth="1"/>
    <col min="2050" max="2050" width="30.7109375" style="123" customWidth="1"/>
    <col min="2051" max="2051" width="27.140625" style="123" customWidth="1"/>
    <col min="2052" max="2052" width="11.5703125" style="123" customWidth="1"/>
    <col min="2053" max="2055" width="9" style="123" customWidth="1"/>
    <col min="2056" max="2056" width="15.42578125" style="123" bestFit="1" customWidth="1"/>
    <col min="2057" max="2057" width="9" style="123" customWidth="1"/>
    <col min="2058" max="2058" width="13.85546875" style="123" customWidth="1"/>
    <col min="2059" max="2059" width="10.85546875" style="123" bestFit="1" customWidth="1"/>
    <col min="2060" max="2060" width="11.85546875" style="123" bestFit="1" customWidth="1"/>
    <col min="2061" max="2061" width="9" style="123" customWidth="1"/>
    <col min="2062" max="2063" width="9.140625" style="123" customWidth="1"/>
    <col min="2064" max="2064" width="9.42578125" style="123" customWidth="1"/>
    <col min="2065" max="2066" width="0" style="123" hidden="1" customWidth="1"/>
    <col min="2067" max="2304" width="9.140625" style="123"/>
    <col min="2305" max="2305" width="4.7109375" style="123" customWidth="1"/>
    <col min="2306" max="2306" width="30.7109375" style="123" customWidth="1"/>
    <col min="2307" max="2307" width="27.140625" style="123" customWidth="1"/>
    <col min="2308" max="2308" width="11.5703125" style="123" customWidth="1"/>
    <col min="2309" max="2311" width="9" style="123" customWidth="1"/>
    <col min="2312" max="2312" width="15.42578125" style="123" bestFit="1" customWidth="1"/>
    <col min="2313" max="2313" width="9" style="123" customWidth="1"/>
    <col min="2314" max="2314" width="13.85546875" style="123" customWidth="1"/>
    <col min="2315" max="2315" width="10.85546875" style="123" bestFit="1" customWidth="1"/>
    <col min="2316" max="2316" width="11.85546875" style="123" bestFit="1" customWidth="1"/>
    <col min="2317" max="2317" width="9" style="123" customWidth="1"/>
    <col min="2318" max="2319" width="9.140625" style="123" customWidth="1"/>
    <col min="2320" max="2320" width="9.42578125" style="123" customWidth="1"/>
    <col min="2321" max="2322" width="0" style="123" hidden="1" customWidth="1"/>
    <col min="2323" max="2560" width="9.140625" style="123"/>
    <col min="2561" max="2561" width="4.7109375" style="123" customWidth="1"/>
    <col min="2562" max="2562" width="30.7109375" style="123" customWidth="1"/>
    <col min="2563" max="2563" width="27.140625" style="123" customWidth="1"/>
    <col min="2564" max="2564" width="11.5703125" style="123" customWidth="1"/>
    <col min="2565" max="2567" width="9" style="123" customWidth="1"/>
    <col min="2568" max="2568" width="15.42578125" style="123" bestFit="1" customWidth="1"/>
    <col min="2569" max="2569" width="9" style="123" customWidth="1"/>
    <col min="2570" max="2570" width="13.85546875" style="123" customWidth="1"/>
    <col min="2571" max="2571" width="10.85546875" style="123" bestFit="1" customWidth="1"/>
    <col min="2572" max="2572" width="11.85546875" style="123" bestFit="1" customWidth="1"/>
    <col min="2573" max="2573" width="9" style="123" customWidth="1"/>
    <col min="2574" max="2575" width="9.140625" style="123" customWidth="1"/>
    <col min="2576" max="2576" width="9.42578125" style="123" customWidth="1"/>
    <col min="2577" max="2578" width="0" style="123" hidden="1" customWidth="1"/>
    <col min="2579" max="2816" width="9.140625" style="123"/>
    <col min="2817" max="2817" width="4.7109375" style="123" customWidth="1"/>
    <col min="2818" max="2818" width="30.7109375" style="123" customWidth="1"/>
    <col min="2819" max="2819" width="27.140625" style="123" customWidth="1"/>
    <col min="2820" max="2820" width="11.5703125" style="123" customWidth="1"/>
    <col min="2821" max="2823" width="9" style="123" customWidth="1"/>
    <col min="2824" max="2824" width="15.42578125" style="123" bestFit="1" customWidth="1"/>
    <col min="2825" max="2825" width="9" style="123" customWidth="1"/>
    <col min="2826" max="2826" width="13.85546875" style="123" customWidth="1"/>
    <col min="2827" max="2827" width="10.85546875" style="123" bestFit="1" customWidth="1"/>
    <col min="2828" max="2828" width="11.85546875" style="123" bestFit="1" customWidth="1"/>
    <col min="2829" max="2829" width="9" style="123" customWidth="1"/>
    <col min="2830" max="2831" width="9.140625" style="123" customWidth="1"/>
    <col min="2832" max="2832" width="9.42578125" style="123" customWidth="1"/>
    <col min="2833" max="2834" width="0" style="123" hidden="1" customWidth="1"/>
    <col min="2835" max="3072" width="9.140625" style="123"/>
    <col min="3073" max="3073" width="4.7109375" style="123" customWidth="1"/>
    <col min="3074" max="3074" width="30.7109375" style="123" customWidth="1"/>
    <col min="3075" max="3075" width="27.140625" style="123" customWidth="1"/>
    <col min="3076" max="3076" width="11.5703125" style="123" customWidth="1"/>
    <col min="3077" max="3079" width="9" style="123" customWidth="1"/>
    <col min="3080" max="3080" width="15.42578125" style="123" bestFit="1" customWidth="1"/>
    <col min="3081" max="3081" width="9" style="123" customWidth="1"/>
    <col min="3082" max="3082" width="13.85546875" style="123" customWidth="1"/>
    <col min="3083" max="3083" width="10.85546875" style="123" bestFit="1" customWidth="1"/>
    <col min="3084" max="3084" width="11.85546875" style="123" bestFit="1" customWidth="1"/>
    <col min="3085" max="3085" width="9" style="123" customWidth="1"/>
    <col min="3086" max="3087" width="9.140625" style="123" customWidth="1"/>
    <col min="3088" max="3088" width="9.42578125" style="123" customWidth="1"/>
    <col min="3089" max="3090" width="0" style="123" hidden="1" customWidth="1"/>
    <col min="3091" max="3328" width="9.140625" style="123"/>
    <col min="3329" max="3329" width="4.7109375" style="123" customWidth="1"/>
    <col min="3330" max="3330" width="30.7109375" style="123" customWidth="1"/>
    <col min="3331" max="3331" width="27.140625" style="123" customWidth="1"/>
    <col min="3332" max="3332" width="11.5703125" style="123" customWidth="1"/>
    <col min="3333" max="3335" width="9" style="123" customWidth="1"/>
    <col min="3336" max="3336" width="15.42578125" style="123" bestFit="1" customWidth="1"/>
    <col min="3337" max="3337" width="9" style="123" customWidth="1"/>
    <col min="3338" max="3338" width="13.85546875" style="123" customWidth="1"/>
    <col min="3339" max="3339" width="10.85546875" style="123" bestFit="1" customWidth="1"/>
    <col min="3340" max="3340" width="11.85546875" style="123" bestFit="1" customWidth="1"/>
    <col min="3341" max="3341" width="9" style="123" customWidth="1"/>
    <col min="3342" max="3343" width="9.140625" style="123" customWidth="1"/>
    <col min="3344" max="3344" width="9.42578125" style="123" customWidth="1"/>
    <col min="3345" max="3346" width="0" style="123" hidden="1" customWidth="1"/>
    <col min="3347" max="3584" width="9.140625" style="123"/>
    <col min="3585" max="3585" width="4.7109375" style="123" customWidth="1"/>
    <col min="3586" max="3586" width="30.7109375" style="123" customWidth="1"/>
    <col min="3587" max="3587" width="27.140625" style="123" customWidth="1"/>
    <col min="3588" max="3588" width="11.5703125" style="123" customWidth="1"/>
    <col min="3589" max="3591" width="9" style="123" customWidth="1"/>
    <col min="3592" max="3592" width="15.42578125" style="123" bestFit="1" customWidth="1"/>
    <col min="3593" max="3593" width="9" style="123" customWidth="1"/>
    <col min="3594" max="3594" width="13.85546875" style="123" customWidth="1"/>
    <col min="3595" max="3595" width="10.85546875" style="123" bestFit="1" customWidth="1"/>
    <col min="3596" max="3596" width="11.85546875" style="123" bestFit="1" customWidth="1"/>
    <col min="3597" max="3597" width="9" style="123" customWidth="1"/>
    <col min="3598" max="3599" width="9.140625" style="123" customWidth="1"/>
    <col min="3600" max="3600" width="9.42578125" style="123" customWidth="1"/>
    <col min="3601" max="3602" width="0" style="123" hidden="1" customWidth="1"/>
    <col min="3603" max="3840" width="9.140625" style="123"/>
    <col min="3841" max="3841" width="4.7109375" style="123" customWidth="1"/>
    <col min="3842" max="3842" width="30.7109375" style="123" customWidth="1"/>
    <col min="3843" max="3843" width="27.140625" style="123" customWidth="1"/>
    <col min="3844" max="3844" width="11.5703125" style="123" customWidth="1"/>
    <col min="3845" max="3847" width="9" style="123" customWidth="1"/>
    <col min="3848" max="3848" width="15.42578125" style="123" bestFit="1" customWidth="1"/>
    <col min="3849" max="3849" width="9" style="123" customWidth="1"/>
    <col min="3850" max="3850" width="13.85546875" style="123" customWidth="1"/>
    <col min="3851" max="3851" width="10.85546875" style="123" bestFit="1" customWidth="1"/>
    <col min="3852" max="3852" width="11.85546875" style="123" bestFit="1" customWidth="1"/>
    <col min="3853" max="3853" width="9" style="123" customWidth="1"/>
    <col min="3854" max="3855" width="9.140625" style="123" customWidth="1"/>
    <col min="3856" max="3856" width="9.42578125" style="123" customWidth="1"/>
    <col min="3857" max="3858" width="0" style="123" hidden="1" customWidth="1"/>
    <col min="3859" max="4096" width="9.140625" style="123"/>
    <col min="4097" max="4097" width="4.7109375" style="123" customWidth="1"/>
    <col min="4098" max="4098" width="30.7109375" style="123" customWidth="1"/>
    <col min="4099" max="4099" width="27.140625" style="123" customWidth="1"/>
    <col min="4100" max="4100" width="11.5703125" style="123" customWidth="1"/>
    <col min="4101" max="4103" width="9" style="123" customWidth="1"/>
    <col min="4104" max="4104" width="15.42578125" style="123" bestFit="1" customWidth="1"/>
    <col min="4105" max="4105" width="9" style="123" customWidth="1"/>
    <col min="4106" max="4106" width="13.85546875" style="123" customWidth="1"/>
    <col min="4107" max="4107" width="10.85546875" style="123" bestFit="1" customWidth="1"/>
    <col min="4108" max="4108" width="11.85546875" style="123" bestFit="1" customWidth="1"/>
    <col min="4109" max="4109" width="9" style="123" customWidth="1"/>
    <col min="4110" max="4111" width="9.140625" style="123" customWidth="1"/>
    <col min="4112" max="4112" width="9.42578125" style="123" customWidth="1"/>
    <col min="4113" max="4114" width="0" style="123" hidden="1" customWidth="1"/>
    <col min="4115" max="4352" width="9.140625" style="123"/>
    <col min="4353" max="4353" width="4.7109375" style="123" customWidth="1"/>
    <col min="4354" max="4354" width="30.7109375" style="123" customWidth="1"/>
    <col min="4355" max="4355" width="27.140625" style="123" customWidth="1"/>
    <col min="4356" max="4356" width="11.5703125" style="123" customWidth="1"/>
    <col min="4357" max="4359" width="9" style="123" customWidth="1"/>
    <col min="4360" max="4360" width="15.42578125" style="123" bestFit="1" customWidth="1"/>
    <col min="4361" max="4361" width="9" style="123" customWidth="1"/>
    <col min="4362" max="4362" width="13.85546875" style="123" customWidth="1"/>
    <col min="4363" max="4363" width="10.85546875" style="123" bestFit="1" customWidth="1"/>
    <col min="4364" max="4364" width="11.85546875" style="123" bestFit="1" customWidth="1"/>
    <col min="4365" max="4365" width="9" style="123" customWidth="1"/>
    <col min="4366" max="4367" width="9.140625" style="123" customWidth="1"/>
    <col min="4368" max="4368" width="9.42578125" style="123" customWidth="1"/>
    <col min="4369" max="4370" width="0" style="123" hidden="1" customWidth="1"/>
    <col min="4371" max="4608" width="9.140625" style="123"/>
    <col min="4609" max="4609" width="4.7109375" style="123" customWidth="1"/>
    <col min="4610" max="4610" width="30.7109375" style="123" customWidth="1"/>
    <col min="4611" max="4611" width="27.140625" style="123" customWidth="1"/>
    <col min="4612" max="4612" width="11.5703125" style="123" customWidth="1"/>
    <col min="4613" max="4615" width="9" style="123" customWidth="1"/>
    <col min="4616" max="4616" width="15.42578125" style="123" bestFit="1" customWidth="1"/>
    <col min="4617" max="4617" width="9" style="123" customWidth="1"/>
    <col min="4618" max="4618" width="13.85546875" style="123" customWidth="1"/>
    <col min="4619" max="4619" width="10.85546875" style="123" bestFit="1" customWidth="1"/>
    <col min="4620" max="4620" width="11.85546875" style="123" bestFit="1" customWidth="1"/>
    <col min="4621" max="4621" width="9" style="123" customWidth="1"/>
    <col min="4622" max="4623" width="9.140625" style="123" customWidth="1"/>
    <col min="4624" max="4624" width="9.42578125" style="123" customWidth="1"/>
    <col min="4625" max="4626" width="0" style="123" hidden="1" customWidth="1"/>
    <col min="4627" max="4864" width="9.140625" style="123"/>
    <col min="4865" max="4865" width="4.7109375" style="123" customWidth="1"/>
    <col min="4866" max="4866" width="30.7109375" style="123" customWidth="1"/>
    <col min="4867" max="4867" width="27.140625" style="123" customWidth="1"/>
    <col min="4868" max="4868" width="11.5703125" style="123" customWidth="1"/>
    <col min="4869" max="4871" width="9" style="123" customWidth="1"/>
    <col min="4872" max="4872" width="15.42578125" style="123" bestFit="1" customWidth="1"/>
    <col min="4873" max="4873" width="9" style="123" customWidth="1"/>
    <col min="4874" max="4874" width="13.85546875" style="123" customWidth="1"/>
    <col min="4875" max="4875" width="10.85546875" style="123" bestFit="1" customWidth="1"/>
    <col min="4876" max="4876" width="11.85546875" style="123" bestFit="1" customWidth="1"/>
    <col min="4877" max="4877" width="9" style="123" customWidth="1"/>
    <col min="4878" max="4879" width="9.140625" style="123" customWidth="1"/>
    <col min="4880" max="4880" width="9.42578125" style="123" customWidth="1"/>
    <col min="4881" max="4882" width="0" style="123" hidden="1" customWidth="1"/>
    <col min="4883" max="5120" width="9.140625" style="123"/>
    <col min="5121" max="5121" width="4.7109375" style="123" customWidth="1"/>
    <col min="5122" max="5122" width="30.7109375" style="123" customWidth="1"/>
    <col min="5123" max="5123" width="27.140625" style="123" customWidth="1"/>
    <col min="5124" max="5124" width="11.5703125" style="123" customWidth="1"/>
    <col min="5125" max="5127" width="9" style="123" customWidth="1"/>
    <col min="5128" max="5128" width="15.42578125" style="123" bestFit="1" customWidth="1"/>
    <col min="5129" max="5129" width="9" style="123" customWidth="1"/>
    <col min="5130" max="5130" width="13.85546875" style="123" customWidth="1"/>
    <col min="5131" max="5131" width="10.85546875" style="123" bestFit="1" customWidth="1"/>
    <col min="5132" max="5132" width="11.85546875" style="123" bestFit="1" customWidth="1"/>
    <col min="5133" max="5133" width="9" style="123" customWidth="1"/>
    <col min="5134" max="5135" width="9.140625" style="123" customWidth="1"/>
    <col min="5136" max="5136" width="9.42578125" style="123" customWidth="1"/>
    <col min="5137" max="5138" width="0" style="123" hidden="1" customWidth="1"/>
    <col min="5139" max="5376" width="9.140625" style="123"/>
    <col min="5377" max="5377" width="4.7109375" style="123" customWidth="1"/>
    <col min="5378" max="5378" width="30.7109375" style="123" customWidth="1"/>
    <col min="5379" max="5379" width="27.140625" style="123" customWidth="1"/>
    <col min="5380" max="5380" width="11.5703125" style="123" customWidth="1"/>
    <col min="5381" max="5383" width="9" style="123" customWidth="1"/>
    <col min="5384" max="5384" width="15.42578125" style="123" bestFit="1" customWidth="1"/>
    <col min="5385" max="5385" width="9" style="123" customWidth="1"/>
    <col min="5386" max="5386" width="13.85546875" style="123" customWidth="1"/>
    <col min="5387" max="5387" width="10.85546875" style="123" bestFit="1" customWidth="1"/>
    <col min="5388" max="5388" width="11.85546875" style="123" bestFit="1" customWidth="1"/>
    <col min="5389" max="5389" width="9" style="123" customWidth="1"/>
    <col min="5390" max="5391" width="9.140625" style="123" customWidth="1"/>
    <col min="5392" max="5392" width="9.42578125" style="123" customWidth="1"/>
    <col min="5393" max="5394" width="0" style="123" hidden="1" customWidth="1"/>
    <col min="5395" max="5632" width="9.140625" style="123"/>
    <col min="5633" max="5633" width="4.7109375" style="123" customWidth="1"/>
    <col min="5634" max="5634" width="30.7109375" style="123" customWidth="1"/>
    <col min="5635" max="5635" width="27.140625" style="123" customWidth="1"/>
    <col min="5636" max="5636" width="11.5703125" style="123" customWidth="1"/>
    <col min="5637" max="5639" width="9" style="123" customWidth="1"/>
    <col min="5640" max="5640" width="15.42578125" style="123" bestFit="1" customWidth="1"/>
    <col min="5641" max="5641" width="9" style="123" customWidth="1"/>
    <col min="5642" max="5642" width="13.85546875" style="123" customWidth="1"/>
    <col min="5643" max="5643" width="10.85546875" style="123" bestFit="1" customWidth="1"/>
    <col min="5644" max="5644" width="11.85546875" style="123" bestFit="1" customWidth="1"/>
    <col min="5645" max="5645" width="9" style="123" customWidth="1"/>
    <col min="5646" max="5647" width="9.140625" style="123" customWidth="1"/>
    <col min="5648" max="5648" width="9.42578125" style="123" customWidth="1"/>
    <col min="5649" max="5650" width="0" style="123" hidden="1" customWidth="1"/>
    <col min="5651" max="5888" width="9.140625" style="123"/>
    <col min="5889" max="5889" width="4.7109375" style="123" customWidth="1"/>
    <col min="5890" max="5890" width="30.7109375" style="123" customWidth="1"/>
    <col min="5891" max="5891" width="27.140625" style="123" customWidth="1"/>
    <col min="5892" max="5892" width="11.5703125" style="123" customWidth="1"/>
    <col min="5893" max="5895" width="9" style="123" customWidth="1"/>
    <col min="5896" max="5896" width="15.42578125" style="123" bestFit="1" customWidth="1"/>
    <col min="5897" max="5897" width="9" style="123" customWidth="1"/>
    <col min="5898" max="5898" width="13.85546875" style="123" customWidth="1"/>
    <col min="5899" max="5899" width="10.85546875" style="123" bestFit="1" customWidth="1"/>
    <col min="5900" max="5900" width="11.85546875" style="123" bestFit="1" customWidth="1"/>
    <col min="5901" max="5901" width="9" style="123" customWidth="1"/>
    <col min="5902" max="5903" width="9.140625" style="123" customWidth="1"/>
    <col min="5904" max="5904" width="9.42578125" style="123" customWidth="1"/>
    <col min="5905" max="5906" width="0" style="123" hidden="1" customWidth="1"/>
    <col min="5907" max="6144" width="9.140625" style="123"/>
    <col min="6145" max="6145" width="4.7109375" style="123" customWidth="1"/>
    <col min="6146" max="6146" width="30.7109375" style="123" customWidth="1"/>
    <col min="6147" max="6147" width="27.140625" style="123" customWidth="1"/>
    <col min="6148" max="6148" width="11.5703125" style="123" customWidth="1"/>
    <col min="6149" max="6151" width="9" style="123" customWidth="1"/>
    <col min="6152" max="6152" width="15.42578125" style="123" bestFit="1" customWidth="1"/>
    <col min="6153" max="6153" width="9" style="123" customWidth="1"/>
    <col min="6154" max="6154" width="13.85546875" style="123" customWidth="1"/>
    <col min="6155" max="6155" width="10.85546875" style="123" bestFit="1" customWidth="1"/>
    <col min="6156" max="6156" width="11.85546875" style="123" bestFit="1" customWidth="1"/>
    <col min="6157" max="6157" width="9" style="123" customWidth="1"/>
    <col min="6158" max="6159" width="9.140625" style="123" customWidth="1"/>
    <col min="6160" max="6160" width="9.42578125" style="123" customWidth="1"/>
    <col min="6161" max="6162" width="0" style="123" hidden="1" customWidth="1"/>
    <col min="6163" max="6400" width="9.140625" style="123"/>
    <col min="6401" max="6401" width="4.7109375" style="123" customWidth="1"/>
    <col min="6402" max="6402" width="30.7109375" style="123" customWidth="1"/>
    <col min="6403" max="6403" width="27.140625" style="123" customWidth="1"/>
    <col min="6404" max="6404" width="11.5703125" style="123" customWidth="1"/>
    <col min="6405" max="6407" width="9" style="123" customWidth="1"/>
    <col min="6408" max="6408" width="15.42578125" style="123" bestFit="1" customWidth="1"/>
    <col min="6409" max="6409" width="9" style="123" customWidth="1"/>
    <col min="6410" max="6410" width="13.85546875" style="123" customWidth="1"/>
    <col min="6411" max="6411" width="10.85546875" style="123" bestFit="1" customWidth="1"/>
    <col min="6412" max="6412" width="11.85546875" style="123" bestFit="1" customWidth="1"/>
    <col min="6413" max="6413" width="9" style="123" customWidth="1"/>
    <col min="6414" max="6415" width="9.140625" style="123" customWidth="1"/>
    <col min="6416" max="6416" width="9.42578125" style="123" customWidth="1"/>
    <col min="6417" max="6418" width="0" style="123" hidden="1" customWidth="1"/>
    <col min="6419" max="6656" width="9.140625" style="123"/>
    <col min="6657" max="6657" width="4.7109375" style="123" customWidth="1"/>
    <col min="6658" max="6658" width="30.7109375" style="123" customWidth="1"/>
    <col min="6659" max="6659" width="27.140625" style="123" customWidth="1"/>
    <col min="6660" max="6660" width="11.5703125" style="123" customWidth="1"/>
    <col min="6661" max="6663" width="9" style="123" customWidth="1"/>
    <col min="6664" max="6664" width="15.42578125" style="123" bestFit="1" customWidth="1"/>
    <col min="6665" max="6665" width="9" style="123" customWidth="1"/>
    <col min="6666" max="6666" width="13.85546875" style="123" customWidth="1"/>
    <col min="6667" max="6667" width="10.85546875" style="123" bestFit="1" customWidth="1"/>
    <col min="6668" max="6668" width="11.85546875" style="123" bestFit="1" customWidth="1"/>
    <col min="6669" max="6669" width="9" style="123" customWidth="1"/>
    <col min="6670" max="6671" width="9.140625" style="123" customWidth="1"/>
    <col min="6672" max="6672" width="9.42578125" style="123" customWidth="1"/>
    <col min="6673" max="6674" width="0" style="123" hidden="1" customWidth="1"/>
    <col min="6675" max="6912" width="9.140625" style="123"/>
    <col min="6913" max="6913" width="4.7109375" style="123" customWidth="1"/>
    <col min="6914" max="6914" width="30.7109375" style="123" customWidth="1"/>
    <col min="6915" max="6915" width="27.140625" style="123" customWidth="1"/>
    <col min="6916" max="6916" width="11.5703125" style="123" customWidth="1"/>
    <col min="6917" max="6919" width="9" style="123" customWidth="1"/>
    <col min="6920" max="6920" width="15.42578125" style="123" bestFit="1" customWidth="1"/>
    <col min="6921" max="6921" width="9" style="123" customWidth="1"/>
    <col min="6922" max="6922" width="13.85546875" style="123" customWidth="1"/>
    <col min="6923" max="6923" width="10.85546875" style="123" bestFit="1" customWidth="1"/>
    <col min="6924" max="6924" width="11.85546875" style="123" bestFit="1" customWidth="1"/>
    <col min="6925" max="6925" width="9" style="123" customWidth="1"/>
    <col min="6926" max="6927" width="9.140625" style="123" customWidth="1"/>
    <col min="6928" max="6928" width="9.42578125" style="123" customWidth="1"/>
    <col min="6929" max="6930" width="0" style="123" hidden="1" customWidth="1"/>
    <col min="6931" max="7168" width="9.140625" style="123"/>
    <col min="7169" max="7169" width="4.7109375" style="123" customWidth="1"/>
    <col min="7170" max="7170" width="30.7109375" style="123" customWidth="1"/>
    <col min="7171" max="7171" width="27.140625" style="123" customWidth="1"/>
    <col min="7172" max="7172" width="11.5703125" style="123" customWidth="1"/>
    <col min="7173" max="7175" width="9" style="123" customWidth="1"/>
    <col min="7176" max="7176" width="15.42578125" style="123" bestFit="1" customWidth="1"/>
    <col min="7177" max="7177" width="9" style="123" customWidth="1"/>
    <col min="7178" max="7178" width="13.85546875" style="123" customWidth="1"/>
    <col min="7179" max="7179" width="10.85546875" style="123" bestFit="1" customWidth="1"/>
    <col min="7180" max="7180" width="11.85546875" style="123" bestFit="1" customWidth="1"/>
    <col min="7181" max="7181" width="9" style="123" customWidth="1"/>
    <col min="7182" max="7183" width="9.140625" style="123" customWidth="1"/>
    <col min="7184" max="7184" width="9.42578125" style="123" customWidth="1"/>
    <col min="7185" max="7186" width="0" style="123" hidden="1" customWidth="1"/>
    <col min="7187" max="7424" width="9.140625" style="123"/>
    <col min="7425" max="7425" width="4.7109375" style="123" customWidth="1"/>
    <col min="7426" max="7426" width="30.7109375" style="123" customWidth="1"/>
    <col min="7427" max="7427" width="27.140625" style="123" customWidth="1"/>
    <col min="7428" max="7428" width="11.5703125" style="123" customWidth="1"/>
    <col min="7429" max="7431" width="9" style="123" customWidth="1"/>
    <col min="7432" max="7432" width="15.42578125" style="123" bestFit="1" customWidth="1"/>
    <col min="7433" max="7433" width="9" style="123" customWidth="1"/>
    <col min="7434" max="7434" width="13.85546875" style="123" customWidth="1"/>
    <col min="7435" max="7435" width="10.85546875" style="123" bestFit="1" customWidth="1"/>
    <col min="7436" max="7436" width="11.85546875" style="123" bestFit="1" customWidth="1"/>
    <col min="7437" max="7437" width="9" style="123" customWidth="1"/>
    <col min="7438" max="7439" width="9.140625" style="123" customWidth="1"/>
    <col min="7440" max="7440" width="9.42578125" style="123" customWidth="1"/>
    <col min="7441" max="7442" width="0" style="123" hidden="1" customWidth="1"/>
    <col min="7443" max="7680" width="9.140625" style="123"/>
    <col min="7681" max="7681" width="4.7109375" style="123" customWidth="1"/>
    <col min="7682" max="7682" width="30.7109375" style="123" customWidth="1"/>
    <col min="7683" max="7683" width="27.140625" style="123" customWidth="1"/>
    <col min="7684" max="7684" width="11.5703125" style="123" customWidth="1"/>
    <col min="7685" max="7687" width="9" style="123" customWidth="1"/>
    <col min="7688" max="7688" width="15.42578125" style="123" bestFit="1" customWidth="1"/>
    <col min="7689" max="7689" width="9" style="123" customWidth="1"/>
    <col min="7690" max="7690" width="13.85546875" style="123" customWidth="1"/>
    <col min="7691" max="7691" width="10.85546875" style="123" bestFit="1" customWidth="1"/>
    <col min="7692" max="7692" width="11.85546875" style="123" bestFit="1" customWidth="1"/>
    <col min="7693" max="7693" width="9" style="123" customWidth="1"/>
    <col min="7694" max="7695" width="9.140625" style="123" customWidth="1"/>
    <col min="7696" max="7696" width="9.42578125" style="123" customWidth="1"/>
    <col min="7697" max="7698" width="0" style="123" hidden="1" customWidth="1"/>
    <col min="7699" max="7936" width="9.140625" style="123"/>
    <col min="7937" max="7937" width="4.7109375" style="123" customWidth="1"/>
    <col min="7938" max="7938" width="30.7109375" style="123" customWidth="1"/>
    <col min="7939" max="7939" width="27.140625" style="123" customWidth="1"/>
    <col min="7940" max="7940" width="11.5703125" style="123" customWidth="1"/>
    <col min="7941" max="7943" width="9" style="123" customWidth="1"/>
    <col min="7944" max="7944" width="15.42578125" style="123" bestFit="1" customWidth="1"/>
    <col min="7945" max="7945" width="9" style="123" customWidth="1"/>
    <col min="7946" max="7946" width="13.85546875" style="123" customWidth="1"/>
    <col min="7947" max="7947" width="10.85546875" style="123" bestFit="1" customWidth="1"/>
    <col min="7948" max="7948" width="11.85546875" style="123" bestFit="1" customWidth="1"/>
    <col min="7949" max="7949" width="9" style="123" customWidth="1"/>
    <col min="7950" max="7951" width="9.140625" style="123" customWidth="1"/>
    <col min="7952" max="7952" width="9.42578125" style="123" customWidth="1"/>
    <col min="7953" max="7954" width="0" style="123" hidden="1" customWidth="1"/>
    <col min="7955" max="8192" width="9.140625" style="123"/>
    <col min="8193" max="8193" width="4.7109375" style="123" customWidth="1"/>
    <col min="8194" max="8194" width="30.7109375" style="123" customWidth="1"/>
    <col min="8195" max="8195" width="27.140625" style="123" customWidth="1"/>
    <col min="8196" max="8196" width="11.5703125" style="123" customWidth="1"/>
    <col min="8197" max="8199" width="9" style="123" customWidth="1"/>
    <col min="8200" max="8200" width="15.42578125" style="123" bestFit="1" customWidth="1"/>
    <col min="8201" max="8201" width="9" style="123" customWidth="1"/>
    <col min="8202" max="8202" width="13.85546875" style="123" customWidth="1"/>
    <col min="8203" max="8203" width="10.85546875" style="123" bestFit="1" customWidth="1"/>
    <col min="8204" max="8204" width="11.85546875" style="123" bestFit="1" customWidth="1"/>
    <col min="8205" max="8205" width="9" style="123" customWidth="1"/>
    <col min="8206" max="8207" width="9.140625" style="123" customWidth="1"/>
    <col min="8208" max="8208" width="9.42578125" style="123" customWidth="1"/>
    <col min="8209" max="8210" width="0" style="123" hidden="1" customWidth="1"/>
    <col min="8211" max="8448" width="9.140625" style="123"/>
    <col min="8449" max="8449" width="4.7109375" style="123" customWidth="1"/>
    <col min="8450" max="8450" width="30.7109375" style="123" customWidth="1"/>
    <col min="8451" max="8451" width="27.140625" style="123" customWidth="1"/>
    <col min="8452" max="8452" width="11.5703125" style="123" customWidth="1"/>
    <col min="8453" max="8455" width="9" style="123" customWidth="1"/>
    <col min="8456" max="8456" width="15.42578125" style="123" bestFit="1" customWidth="1"/>
    <col min="8457" max="8457" width="9" style="123" customWidth="1"/>
    <col min="8458" max="8458" width="13.85546875" style="123" customWidth="1"/>
    <col min="8459" max="8459" width="10.85546875" style="123" bestFit="1" customWidth="1"/>
    <col min="8460" max="8460" width="11.85546875" style="123" bestFit="1" customWidth="1"/>
    <col min="8461" max="8461" width="9" style="123" customWidth="1"/>
    <col min="8462" max="8463" width="9.140625" style="123" customWidth="1"/>
    <col min="8464" max="8464" width="9.42578125" style="123" customWidth="1"/>
    <col min="8465" max="8466" width="0" style="123" hidden="1" customWidth="1"/>
    <col min="8467" max="8704" width="9.140625" style="123"/>
    <col min="8705" max="8705" width="4.7109375" style="123" customWidth="1"/>
    <col min="8706" max="8706" width="30.7109375" style="123" customWidth="1"/>
    <col min="8707" max="8707" width="27.140625" style="123" customWidth="1"/>
    <col min="8708" max="8708" width="11.5703125" style="123" customWidth="1"/>
    <col min="8709" max="8711" width="9" style="123" customWidth="1"/>
    <col min="8712" max="8712" width="15.42578125" style="123" bestFit="1" customWidth="1"/>
    <col min="8713" max="8713" width="9" style="123" customWidth="1"/>
    <col min="8714" max="8714" width="13.85546875" style="123" customWidth="1"/>
    <col min="8715" max="8715" width="10.85546875" style="123" bestFit="1" customWidth="1"/>
    <col min="8716" max="8716" width="11.85546875" style="123" bestFit="1" customWidth="1"/>
    <col min="8717" max="8717" width="9" style="123" customWidth="1"/>
    <col min="8718" max="8719" width="9.140625" style="123" customWidth="1"/>
    <col min="8720" max="8720" width="9.42578125" style="123" customWidth="1"/>
    <col min="8721" max="8722" width="0" style="123" hidden="1" customWidth="1"/>
    <col min="8723" max="8960" width="9.140625" style="123"/>
    <col min="8961" max="8961" width="4.7109375" style="123" customWidth="1"/>
    <col min="8962" max="8962" width="30.7109375" style="123" customWidth="1"/>
    <col min="8963" max="8963" width="27.140625" style="123" customWidth="1"/>
    <col min="8964" max="8964" width="11.5703125" style="123" customWidth="1"/>
    <col min="8965" max="8967" width="9" style="123" customWidth="1"/>
    <col min="8968" max="8968" width="15.42578125" style="123" bestFit="1" customWidth="1"/>
    <col min="8969" max="8969" width="9" style="123" customWidth="1"/>
    <col min="8970" max="8970" width="13.85546875" style="123" customWidth="1"/>
    <col min="8971" max="8971" width="10.85546875" style="123" bestFit="1" customWidth="1"/>
    <col min="8972" max="8972" width="11.85546875" style="123" bestFit="1" customWidth="1"/>
    <col min="8973" max="8973" width="9" style="123" customWidth="1"/>
    <col min="8974" max="8975" width="9.140625" style="123" customWidth="1"/>
    <col min="8976" max="8976" width="9.42578125" style="123" customWidth="1"/>
    <col min="8977" max="8978" width="0" style="123" hidden="1" customWidth="1"/>
    <col min="8979" max="9216" width="9.140625" style="123"/>
    <col min="9217" max="9217" width="4.7109375" style="123" customWidth="1"/>
    <col min="9218" max="9218" width="30.7109375" style="123" customWidth="1"/>
    <col min="9219" max="9219" width="27.140625" style="123" customWidth="1"/>
    <col min="9220" max="9220" width="11.5703125" style="123" customWidth="1"/>
    <col min="9221" max="9223" width="9" style="123" customWidth="1"/>
    <col min="9224" max="9224" width="15.42578125" style="123" bestFit="1" customWidth="1"/>
    <col min="9225" max="9225" width="9" style="123" customWidth="1"/>
    <col min="9226" max="9226" width="13.85546875" style="123" customWidth="1"/>
    <col min="9227" max="9227" width="10.85546875" style="123" bestFit="1" customWidth="1"/>
    <col min="9228" max="9228" width="11.85546875" style="123" bestFit="1" customWidth="1"/>
    <col min="9229" max="9229" width="9" style="123" customWidth="1"/>
    <col min="9230" max="9231" width="9.140625" style="123" customWidth="1"/>
    <col min="9232" max="9232" width="9.42578125" style="123" customWidth="1"/>
    <col min="9233" max="9234" width="0" style="123" hidden="1" customWidth="1"/>
    <col min="9235" max="9472" width="9.140625" style="123"/>
    <col min="9473" max="9473" width="4.7109375" style="123" customWidth="1"/>
    <col min="9474" max="9474" width="30.7109375" style="123" customWidth="1"/>
    <col min="9475" max="9475" width="27.140625" style="123" customWidth="1"/>
    <col min="9476" max="9476" width="11.5703125" style="123" customWidth="1"/>
    <col min="9477" max="9479" width="9" style="123" customWidth="1"/>
    <col min="9480" max="9480" width="15.42578125" style="123" bestFit="1" customWidth="1"/>
    <col min="9481" max="9481" width="9" style="123" customWidth="1"/>
    <col min="9482" max="9482" width="13.85546875" style="123" customWidth="1"/>
    <col min="9483" max="9483" width="10.85546875" style="123" bestFit="1" customWidth="1"/>
    <col min="9484" max="9484" width="11.85546875" style="123" bestFit="1" customWidth="1"/>
    <col min="9485" max="9485" width="9" style="123" customWidth="1"/>
    <col min="9486" max="9487" width="9.140625" style="123" customWidth="1"/>
    <col min="9488" max="9488" width="9.42578125" style="123" customWidth="1"/>
    <col min="9489" max="9490" width="0" style="123" hidden="1" customWidth="1"/>
    <col min="9491" max="9728" width="9.140625" style="123"/>
    <col min="9729" max="9729" width="4.7109375" style="123" customWidth="1"/>
    <col min="9730" max="9730" width="30.7109375" style="123" customWidth="1"/>
    <col min="9731" max="9731" width="27.140625" style="123" customWidth="1"/>
    <col min="9732" max="9732" width="11.5703125" style="123" customWidth="1"/>
    <col min="9733" max="9735" width="9" style="123" customWidth="1"/>
    <col min="9736" max="9736" width="15.42578125" style="123" bestFit="1" customWidth="1"/>
    <col min="9737" max="9737" width="9" style="123" customWidth="1"/>
    <col min="9738" max="9738" width="13.85546875" style="123" customWidth="1"/>
    <col min="9739" max="9739" width="10.85546875" style="123" bestFit="1" customWidth="1"/>
    <col min="9740" max="9740" width="11.85546875" style="123" bestFit="1" customWidth="1"/>
    <col min="9741" max="9741" width="9" style="123" customWidth="1"/>
    <col min="9742" max="9743" width="9.140625" style="123" customWidth="1"/>
    <col min="9744" max="9744" width="9.42578125" style="123" customWidth="1"/>
    <col min="9745" max="9746" width="0" style="123" hidden="1" customWidth="1"/>
    <col min="9747" max="9984" width="9.140625" style="123"/>
    <col min="9985" max="9985" width="4.7109375" style="123" customWidth="1"/>
    <col min="9986" max="9986" width="30.7109375" style="123" customWidth="1"/>
    <col min="9987" max="9987" width="27.140625" style="123" customWidth="1"/>
    <col min="9988" max="9988" width="11.5703125" style="123" customWidth="1"/>
    <col min="9989" max="9991" width="9" style="123" customWidth="1"/>
    <col min="9992" max="9992" width="15.42578125" style="123" bestFit="1" customWidth="1"/>
    <col min="9993" max="9993" width="9" style="123" customWidth="1"/>
    <col min="9994" max="9994" width="13.85546875" style="123" customWidth="1"/>
    <col min="9995" max="9995" width="10.85546875" style="123" bestFit="1" customWidth="1"/>
    <col min="9996" max="9996" width="11.85546875" style="123" bestFit="1" customWidth="1"/>
    <col min="9997" max="9997" width="9" style="123" customWidth="1"/>
    <col min="9998" max="9999" width="9.140625" style="123" customWidth="1"/>
    <col min="10000" max="10000" width="9.42578125" style="123" customWidth="1"/>
    <col min="10001" max="10002" width="0" style="123" hidden="1" customWidth="1"/>
    <col min="10003" max="10240" width="9.140625" style="123"/>
    <col min="10241" max="10241" width="4.7109375" style="123" customWidth="1"/>
    <col min="10242" max="10242" width="30.7109375" style="123" customWidth="1"/>
    <col min="10243" max="10243" width="27.140625" style="123" customWidth="1"/>
    <col min="10244" max="10244" width="11.5703125" style="123" customWidth="1"/>
    <col min="10245" max="10247" width="9" style="123" customWidth="1"/>
    <col min="10248" max="10248" width="15.42578125" style="123" bestFit="1" customWidth="1"/>
    <col min="10249" max="10249" width="9" style="123" customWidth="1"/>
    <col min="10250" max="10250" width="13.85546875" style="123" customWidth="1"/>
    <col min="10251" max="10251" width="10.85546875" style="123" bestFit="1" customWidth="1"/>
    <col min="10252" max="10252" width="11.85546875" style="123" bestFit="1" customWidth="1"/>
    <col min="10253" max="10253" width="9" style="123" customWidth="1"/>
    <col min="10254" max="10255" width="9.140625" style="123" customWidth="1"/>
    <col min="10256" max="10256" width="9.42578125" style="123" customWidth="1"/>
    <col min="10257" max="10258" width="0" style="123" hidden="1" customWidth="1"/>
    <col min="10259" max="10496" width="9.140625" style="123"/>
    <col min="10497" max="10497" width="4.7109375" style="123" customWidth="1"/>
    <col min="10498" max="10498" width="30.7109375" style="123" customWidth="1"/>
    <col min="10499" max="10499" width="27.140625" style="123" customWidth="1"/>
    <col min="10500" max="10500" width="11.5703125" style="123" customWidth="1"/>
    <col min="10501" max="10503" width="9" style="123" customWidth="1"/>
    <col min="10504" max="10504" width="15.42578125" style="123" bestFit="1" customWidth="1"/>
    <col min="10505" max="10505" width="9" style="123" customWidth="1"/>
    <col min="10506" max="10506" width="13.85546875" style="123" customWidth="1"/>
    <col min="10507" max="10507" width="10.85546875" style="123" bestFit="1" customWidth="1"/>
    <col min="10508" max="10508" width="11.85546875" style="123" bestFit="1" customWidth="1"/>
    <col min="10509" max="10509" width="9" style="123" customWidth="1"/>
    <col min="10510" max="10511" width="9.140625" style="123" customWidth="1"/>
    <col min="10512" max="10512" width="9.42578125" style="123" customWidth="1"/>
    <col min="10513" max="10514" width="0" style="123" hidden="1" customWidth="1"/>
    <col min="10515" max="10752" width="9.140625" style="123"/>
    <col min="10753" max="10753" width="4.7109375" style="123" customWidth="1"/>
    <col min="10754" max="10754" width="30.7109375" style="123" customWidth="1"/>
    <col min="10755" max="10755" width="27.140625" style="123" customWidth="1"/>
    <col min="10756" max="10756" width="11.5703125" style="123" customWidth="1"/>
    <col min="10757" max="10759" width="9" style="123" customWidth="1"/>
    <col min="10760" max="10760" width="15.42578125" style="123" bestFit="1" customWidth="1"/>
    <col min="10761" max="10761" width="9" style="123" customWidth="1"/>
    <col min="10762" max="10762" width="13.85546875" style="123" customWidth="1"/>
    <col min="10763" max="10763" width="10.85546875" style="123" bestFit="1" customWidth="1"/>
    <col min="10764" max="10764" width="11.85546875" style="123" bestFit="1" customWidth="1"/>
    <col min="10765" max="10765" width="9" style="123" customWidth="1"/>
    <col min="10766" max="10767" width="9.140625" style="123" customWidth="1"/>
    <col min="10768" max="10768" width="9.42578125" style="123" customWidth="1"/>
    <col min="10769" max="10770" width="0" style="123" hidden="1" customWidth="1"/>
    <col min="10771" max="11008" width="9.140625" style="123"/>
    <col min="11009" max="11009" width="4.7109375" style="123" customWidth="1"/>
    <col min="11010" max="11010" width="30.7109375" style="123" customWidth="1"/>
    <col min="11011" max="11011" width="27.140625" style="123" customWidth="1"/>
    <col min="11012" max="11012" width="11.5703125" style="123" customWidth="1"/>
    <col min="11013" max="11015" width="9" style="123" customWidth="1"/>
    <col min="11016" max="11016" width="15.42578125" style="123" bestFit="1" customWidth="1"/>
    <col min="11017" max="11017" width="9" style="123" customWidth="1"/>
    <col min="11018" max="11018" width="13.85546875" style="123" customWidth="1"/>
    <col min="11019" max="11019" width="10.85546875" style="123" bestFit="1" customWidth="1"/>
    <col min="11020" max="11020" width="11.85546875" style="123" bestFit="1" customWidth="1"/>
    <col min="11021" max="11021" width="9" style="123" customWidth="1"/>
    <col min="11022" max="11023" width="9.140625" style="123" customWidth="1"/>
    <col min="11024" max="11024" width="9.42578125" style="123" customWidth="1"/>
    <col min="11025" max="11026" width="0" style="123" hidden="1" customWidth="1"/>
    <col min="11027" max="11264" width="9.140625" style="123"/>
    <col min="11265" max="11265" width="4.7109375" style="123" customWidth="1"/>
    <col min="11266" max="11266" width="30.7109375" style="123" customWidth="1"/>
    <col min="11267" max="11267" width="27.140625" style="123" customWidth="1"/>
    <col min="11268" max="11268" width="11.5703125" style="123" customWidth="1"/>
    <col min="11269" max="11271" width="9" style="123" customWidth="1"/>
    <col min="11272" max="11272" width="15.42578125" style="123" bestFit="1" customWidth="1"/>
    <col min="11273" max="11273" width="9" style="123" customWidth="1"/>
    <col min="11274" max="11274" width="13.85546875" style="123" customWidth="1"/>
    <col min="11275" max="11275" width="10.85546875" style="123" bestFit="1" customWidth="1"/>
    <col min="11276" max="11276" width="11.85546875" style="123" bestFit="1" customWidth="1"/>
    <col min="11277" max="11277" width="9" style="123" customWidth="1"/>
    <col min="11278" max="11279" width="9.140625" style="123" customWidth="1"/>
    <col min="11280" max="11280" width="9.42578125" style="123" customWidth="1"/>
    <col min="11281" max="11282" width="0" style="123" hidden="1" customWidth="1"/>
    <col min="11283" max="11520" width="9.140625" style="123"/>
    <col min="11521" max="11521" width="4.7109375" style="123" customWidth="1"/>
    <col min="11522" max="11522" width="30.7109375" style="123" customWidth="1"/>
    <col min="11523" max="11523" width="27.140625" style="123" customWidth="1"/>
    <col min="11524" max="11524" width="11.5703125" style="123" customWidth="1"/>
    <col min="11525" max="11527" width="9" style="123" customWidth="1"/>
    <col min="11528" max="11528" width="15.42578125" style="123" bestFit="1" customWidth="1"/>
    <col min="11529" max="11529" width="9" style="123" customWidth="1"/>
    <col min="11530" max="11530" width="13.85546875" style="123" customWidth="1"/>
    <col min="11531" max="11531" width="10.85546875" style="123" bestFit="1" customWidth="1"/>
    <col min="11532" max="11532" width="11.85546875" style="123" bestFit="1" customWidth="1"/>
    <col min="11533" max="11533" width="9" style="123" customWidth="1"/>
    <col min="11534" max="11535" width="9.140625" style="123" customWidth="1"/>
    <col min="11536" max="11536" width="9.42578125" style="123" customWidth="1"/>
    <col min="11537" max="11538" width="0" style="123" hidden="1" customWidth="1"/>
    <col min="11539" max="11776" width="9.140625" style="123"/>
    <col min="11777" max="11777" width="4.7109375" style="123" customWidth="1"/>
    <col min="11778" max="11778" width="30.7109375" style="123" customWidth="1"/>
    <col min="11779" max="11779" width="27.140625" style="123" customWidth="1"/>
    <col min="11780" max="11780" width="11.5703125" style="123" customWidth="1"/>
    <col min="11781" max="11783" width="9" style="123" customWidth="1"/>
    <col min="11784" max="11784" width="15.42578125" style="123" bestFit="1" customWidth="1"/>
    <col min="11785" max="11785" width="9" style="123" customWidth="1"/>
    <col min="11786" max="11786" width="13.85546875" style="123" customWidth="1"/>
    <col min="11787" max="11787" width="10.85546875" style="123" bestFit="1" customWidth="1"/>
    <col min="11788" max="11788" width="11.85546875" style="123" bestFit="1" customWidth="1"/>
    <col min="11789" max="11789" width="9" style="123" customWidth="1"/>
    <col min="11790" max="11791" width="9.140625" style="123" customWidth="1"/>
    <col min="11792" max="11792" width="9.42578125" style="123" customWidth="1"/>
    <col min="11793" max="11794" width="0" style="123" hidden="1" customWidth="1"/>
    <col min="11795" max="12032" width="9.140625" style="123"/>
    <col min="12033" max="12033" width="4.7109375" style="123" customWidth="1"/>
    <col min="12034" max="12034" width="30.7109375" style="123" customWidth="1"/>
    <col min="12035" max="12035" width="27.140625" style="123" customWidth="1"/>
    <col min="12036" max="12036" width="11.5703125" style="123" customWidth="1"/>
    <col min="12037" max="12039" width="9" style="123" customWidth="1"/>
    <col min="12040" max="12040" width="15.42578125" style="123" bestFit="1" customWidth="1"/>
    <col min="12041" max="12041" width="9" style="123" customWidth="1"/>
    <col min="12042" max="12042" width="13.85546875" style="123" customWidth="1"/>
    <col min="12043" max="12043" width="10.85546875" style="123" bestFit="1" customWidth="1"/>
    <col min="12044" max="12044" width="11.85546875" style="123" bestFit="1" customWidth="1"/>
    <col min="12045" max="12045" width="9" style="123" customWidth="1"/>
    <col min="12046" max="12047" width="9.140625" style="123" customWidth="1"/>
    <col min="12048" max="12048" width="9.42578125" style="123" customWidth="1"/>
    <col min="12049" max="12050" width="0" style="123" hidden="1" customWidth="1"/>
    <col min="12051" max="12288" width="9.140625" style="123"/>
    <col min="12289" max="12289" width="4.7109375" style="123" customWidth="1"/>
    <col min="12290" max="12290" width="30.7109375" style="123" customWidth="1"/>
    <col min="12291" max="12291" width="27.140625" style="123" customWidth="1"/>
    <col min="12292" max="12292" width="11.5703125" style="123" customWidth="1"/>
    <col min="12293" max="12295" width="9" style="123" customWidth="1"/>
    <col min="12296" max="12296" width="15.42578125" style="123" bestFit="1" customWidth="1"/>
    <col min="12297" max="12297" width="9" style="123" customWidth="1"/>
    <col min="12298" max="12298" width="13.85546875" style="123" customWidth="1"/>
    <col min="12299" max="12299" width="10.85546875" style="123" bestFit="1" customWidth="1"/>
    <col min="12300" max="12300" width="11.85546875" style="123" bestFit="1" customWidth="1"/>
    <col min="12301" max="12301" width="9" style="123" customWidth="1"/>
    <col min="12302" max="12303" width="9.140625" style="123" customWidth="1"/>
    <col min="12304" max="12304" width="9.42578125" style="123" customWidth="1"/>
    <col min="12305" max="12306" width="0" style="123" hidden="1" customWidth="1"/>
    <col min="12307" max="12544" width="9.140625" style="123"/>
    <col min="12545" max="12545" width="4.7109375" style="123" customWidth="1"/>
    <col min="12546" max="12546" width="30.7109375" style="123" customWidth="1"/>
    <col min="12547" max="12547" width="27.140625" style="123" customWidth="1"/>
    <col min="12548" max="12548" width="11.5703125" style="123" customWidth="1"/>
    <col min="12549" max="12551" width="9" style="123" customWidth="1"/>
    <col min="12552" max="12552" width="15.42578125" style="123" bestFit="1" customWidth="1"/>
    <col min="12553" max="12553" width="9" style="123" customWidth="1"/>
    <col min="12554" max="12554" width="13.85546875" style="123" customWidth="1"/>
    <col min="12555" max="12555" width="10.85546875" style="123" bestFit="1" customWidth="1"/>
    <col min="12556" max="12556" width="11.85546875" style="123" bestFit="1" customWidth="1"/>
    <col min="12557" max="12557" width="9" style="123" customWidth="1"/>
    <col min="12558" max="12559" width="9.140625" style="123" customWidth="1"/>
    <col min="12560" max="12560" width="9.42578125" style="123" customWidth="1"/>
    <col min="12561" max="12562" width="0" style="123" hidden="1" customWidth="1"/>
    <col min="12563" max="12800" width="9.140625" style="123"/>
    <col min="12801" max="12801" width="4.7109375" style="123" customWidth="1"/>
    <col min="12802" max="12802" width="30.7109375" style="123" customWidth="1"/>
    <col min="12803" max="12803" width="27.140625" style="123" customWidth="1"/>
    <col min="12804" max="12804" width="11.5703125" style="123" customWidth="1"/>
    <col min="12805" max="12807" width="9" style="123" customWidth="1"/>
    <col min="12808" max="12808" width="15.42578125" style="123" bestFit="1" customWidth="1"/>
    <col min="12809" max="12809" width="9" style="123" customWidth="1"/>
    <col min="12810" max="12810" width="13.85546875" style="123" customWidth="1"/>
    <col min="12811" max="12811" width="10.85546875" style="123" bestFit="1" customWidth="1"/>
    <col min="12812" max="12812" width="11.85546875" style="123" bestFit="1" customWidth="1"/>
    <col min="12813" max="12813" width="9" style="123" customWidth="1"/>
    <col min="12814" max="12815" width="9.140625" style="123" customWidth="1"/>
    <col min="12816" max="12816" width="9.42578125" style="123" customWidth="1"/>
    <col min="12817" max="12818" width="0" style="123" hidden="1" customWidth="1"/>
    <col min="12819" max="13056" width="9.140625" style="123"/>
    <col min="13057" max="13057" width="4.7109375" style="123" customWidth="1"/>
    <col min="13058" max="13058" width="30.7109375" style="123" customWidth="1"/>
    <col min="13059" max="13059" width="27.140625" style="123" customWidth="1"/>
    <col min="13060" max="13060" width="11.5703125" style="123" customWidth="1"/>
    <col min="13061" max="13063" width="9" style="123" customWidth="1"/>
    <col min="13064" max="13064" width="15.42578125" style="123" bestFit="1" customWidth="1"/>
    <col min="13065" max="13065" width="9" style="123" customWidth="1"/>
    <col min="13066" max="13066" width="13.85546875" style="123" customWidth="1"/>
    <col min="13067" max="13067" width="10.85546875" style="123" bestFit="1" customWidth="1"/>
    <col min="13068" max="13068" width="11.85546875" style="123" bestFit="1" customWidth="1"/>
    <col min="13069" max="13069" width="9" style="123" customWidth="1"/>
    <col min="13070" max="13071" width="9.140625" style="123" customWidth="1"/>
    <col min="13072" max="13072" width="9.42578125" style="123" customWidth="1"/>
    <col min="13073" max="13074" width="0" style="123" hidden="1" customWidth="1"/>
    <col min="13075" max="13312" width="9.140625" style="123"/>
    <col min="13313" max="13313" width="4.7109375" style="123" customWidth="1"/>
    <col min="13314" max="13314" width="30.7109375" style="123" customWidth="1"/>
    <col min="13315" max="13315" width="27.140625" style="123" customWidth="1"/>
    <col min="13316" max="13316" width="11.5703125" style="123" customWidth="1"/>
    <col min="13317" max="13319" width="9" style="123" customWidth="1"/>
    <col min="13320" max="13320" width="15.42578125" style="123" bestFit="1" customWidth="1"/>
    <col min="13321" max="13321" width="9" style="123" customWidth="1"/>
    <col min="13322" max="13322" width="13.85546875" style="123" customWidth="1"/>
    <col min="13323" max="13323" width="10.85546875" style="123" bestFit="1" customWidth="1"/>
    <col min="13324" max="13324" width="11.85546875" style="123" bestFit="1" customWidth="1"/>
    <col min="13325" max="13325" width="9" style="123" customWidth="1"/>
    <col min="13326" max="13327" width="9.140625" style="123" customWidth="1"/>
    <col min="13328" max="13328" width="9.42578125" style="123" customWidth="1"/>
    <col min="13329" max="13330" width="0" style="123" hidden="1" customWidth="1"/>
    <col min="13331" max="13568" width="9.140625" style="123"/>
    <col min="13569" max="13569" width="4.7109375" style="123" customWidth="1"/>
    <col min="13570" max="13570" width="30.7109375" style="123" customWidth="1"/>
    <col min="13571" max="13571" width="27.140625" style="123" customWidth="1"/>
    <col min="13572" max="13572" width="11.5703125" style="123" customWidth="1"/>
    <col min="13573" max="13575" width="9" style="123" customWidth="1"/>
    <col min="13576" max="13576" width="15.42578125" style="123" bestFit="1" customWidth="1"/>
    <col min="13577" max="13577" width="9" style="123" customWidth="1"/>
    <col min="13578" max="13578" width="13.85546875" style="123" customWidth="1"/>
    <col min="13579" max="13579" width="10.85546875" style="123" bestFit="1" customWidth="1"/>
    <col min="13580" max="13580" width="11.85546875" style="123" bestFit="1" customWidth="1"/>
    <col min="13581" max="13581" width="9" style="123" customWidth="1"/>
    <col min="13582" max="13583" width="9.140625" style="123" customWidth="1"/>
    <col min="13584" max="13584" width="9.42578125" style="123" customWidth="1"/>
    <col min="13585" max="13586" width="0" style="123" hidden="1" customWidth="1"/>
    <col min="13587" max="13824" width="9.140625" style="123"/>
    <col min="13825" max="13825" width="4.7109375" style="123" customWidth="1"/>
    <col min="13826" max="13826" width="30.7109375" style="123" customWidth="1"/>
    <col min="13827" max="13827" width="27.140625" style="123" customWidth="1"/>
    <col min="13828" max="13828" width="11.5703125" style="123" customWidth="1"/>
    <col min="13829" max="13831" width="9" style="123" customWidth="1"/>
    <col min="13832" max="13832" width="15.42578125" style="123" bestFit="1" customWidth="1"/>
    <col min="13833" max="13833" width="9" style="123" customWidth="1"/>
    <col min="13834" max="13834" width="13.85546875" style="123" customWidth="1"/>
    <col min="13835" max="13835" width="10.85546875" style="123" bestFit="1" customWidth="1"/>
    <col min="13836" max="13836" width="11.85546875" style="123" bestFit="1" customWidth="1"/>
    <col min="13837" max="13837" width="9" style="123" customWidth="1"/>
    <col min="13838" max="13839" width="9.140625" style="123" customWidth="1"/>
    <col min="13840" max="13840" width="9.42578125" style="123" customWidth="1"/>
    <col min="13841" max="13842" width="0" style="123" hidden="1" customWidth="1"/>
    <col min="13843" max="14080" width="9.140625" style="123"/>
    <col min="14081" max="14081" width="4.7109375" style="123" customWidth="1"/>
    <col min="14082" max="14082" width="30.7109375" style="123" customWidth="1"/>
    <col min="14083" max="14083" width="27.140625" style="123" customWidth="1"/>
    <col min="14084" max="14084" width="11.5703125" style="123" customWidth="1"/>
    <col min="14085" max="14087" width="9" style="123" customWidth="1"/>
    <col min="14088" max="14088" width="15.42578125" style="123" bestFit="1" customWidth="1"/>
    <col min="14089" max="14089" width="9" style="123" customWidth="1"/>
    <col min="14090" max="14090" width="13.85546875" style="123" customWidth="1"/>
    <col min="14091" max="14091" width="10.85546875" style="123" bestFit="1" customWidth="1"/>
    <col min="14092" max="14092" width="11.85546875" style="123" bestFit="1" customWidth="1"/>
    <col min="14093" max="14093" width="9" style="123" customWidth="1"/>
    <col min="14094" max="14095" width="9.140625" style="123" customWidth="1"/>
    <col min="14096" max="14096" width="9.42578125" style="123" customWidth="1"/>
    <col min="14097" max="14098" width="0" style="123" hidden="1" customWidth="1"/>
    <col min="14099" max="14336" width="9.140625" style="123"/>
    <col min="14337" max="14337" width="4.7109375" style="123" customWidth="1"/>
    <col min="14338" max="14338" width="30.7109375" style="123" customWidth="1"/>
    <col min="14339" max="14339" width="27.140625" style="123" customWidth="1"/>
    <col min="14340" max="14340" width="11.5703125" style="123" customWidth="1"/>
    <col min="14341" max="14343" width="9" style="123" customWidth="1"/>
    <col min="14344" max="14344" width="15.42578125" style="123" bestFit="1" customWidth="1"/>
    <col min="14345" max="14345" width="9" style="123" customWidth="1"/>
    <col min="14346" max="14346" width="13.85546875" style="123" customWidth="1"/>
    <col min="14347" max="14347" width="10.85546875" style="123" bestFit="1" customWidth="1"/>
    <col min="14348" max="14348" width="11.85546875" style="123" bestFit="1" customWidth="1"/>
    <col min="14349" max="14349" width="9" style="123" customWidth="1"/>
    <col min="14350" max="14351" width="9.140625" style="123" customWidth="1"/>
    <col min="14352" max="14352" width="9.42578125" style="123" customWidth="1"/>
    <col min="14353" max="14354" width="0" style="123" hidden="1" customWidth="1"/>
    <col min="14355" max="14592" width="9.140625" style="123"/>
    <col min="14593" max="14593" width="4.7109375" style="123" customWidth="1"/>
    <col min="14594" max="14594" width="30.7109375" style="123" customWidth="1"/>
    <col min="14595" max="14595" width="27.140625" style="123" customWidth="1"/>
    <col min="14596" max="14596" width="11.5703125" style="123" customWidth="1"/>
    <col min="14597" max="14599" width="9" style="123" customWidth="1"/>
    <col min="14600" max="14600" width="15.42578125" style="123" bestFit="1" customWidth="1"/>
    <col min="14601" max="14601" width="9" style="123" customWidth="1"/>
    <col min="14602" max="14602" width="13.85546875" style="123" customWidth="1"/>
    <col min="14603" max="14603" width="10.85546875" style="123" bestFit="1" customWidth="1"/>
    <col min="14604" max="14604" width="11.85546875" style="123" bestFit="1" customWidth="1"/>
    <col min="14605" max="14605" width="9" style="123" customWidth="1"/>
    <col min="14606" max="14607" width="9.140625" style="123" customWidth="1"/>
    <col min="14608" max="14608" width="9.42578125" style="123" customWidth="1"/>
    <col min="14609" max="14610" width="0" style="123" hidden="1" customWidth="1"/>
    <col min="14611" max="14848" width="9.140625" style="123"/>
    <col min="14849" max="14849" width="4.7109375" style="123" customWidth="1"/>
    <col min="14850" max="14850" width="30.7109375" style="123" customWidth="1"/>
    <col min="14851" max="14851" width="27.140625" style="123" customWidth="1"/>
    <col min="14852" max="14852" width="11.5703125" style="123" customWidth="1"/>
    <col min="14853" max="14855" width="9" style="123" customWidth="1"/>
    <col min="14856" max="14856" width="15.42578125" style="123" bestFit="1" customWidth="1"/>
    <col min="14857" max="14857" width="9" style="123" customWidth="1"/>
    <col min="14858" max="14858" width="13.85546875" style="123" customWidth="1"/>
    <col min="14859" max="14859" width="10.85546875" style="123" bestFit="1" customWidth="1"/>
    <col min="14860" max="14860" width="11.85546875" style="123" bestFit="1" customWidth="1"/>
    <col min="14861" max="14861" width="9" style="123" customWidth="1"/>
    <col min="14862" max="14863" width="9.140625" style="123" customWidth="1"/>
    <col min="14864" max="14864" width="9.42578125" style="123" customWidth="1"/>
    <col min="14865" max="14866" width="0" style="123" hidden="1" customWidth="1"/>
    <col min="14867" max="15104" width="9.140625" style="123"/>
    <col min="15105" max="15105" width="4.7109375" style="123" customWidth="1"/>
    <col min="15106" max="15106" width="30.7109375" style="123" customWidth="1"/>
    <col min="15107" max="15107" width="27.140625" style="123" customWidth="1"/>
    <col min="15108" max="15108" width="11.5703125" style="123" customWidth="1"/>
    <col min="15109" max="15111" width="9" style="123" customWidth="1"/>
    <col min="15112" max="15112" width="15.42578125" style="123" bestFit="1" customWidth="1"/>
    <col min="15113" max="15113" width="9" style="123" customWidth="1"/>
    <col min="15114" max="15114" width="13.85546875" style="123" customWidth="1"/>
    <col min="15115" max="15115" width="10.85546875" style="123" bestFit="1" customWidth="1"/>
    <col min="15116" max="15116" width="11.85546875" style="123" bestFit="1" customWidth="1"/>
    <col min="15117" max="15117" width="9" style="123" customWidth="1"/>
    <col min="15118" max="15119" width="9.140625" style="123" customWidth="1"/>
    <col min="15120" max="15120" width="9.42578125" style="123" customWidth="1"/>
    <col min="15121" max="15122" width="0" style="123" hidden="1" customWidth="1"/>
    <col min="15123" max="15360" width="9.140625" style="123"/>
    <col min="15361" max="15361" width="4.7109375" style="123" customWidth="1"/>
    <col min="15362" max="15362" width="30.7109375" style="123" customWidth="1"/>
    <col min="15363" max="15363" width="27.140625" style="123" customWidth="1"/>
    <col min="15364" max="15364" width="11.5703125" style="123" customWidth="1"/>
    <col min="15365" max="15367" width="9" style="123" customWidth="1"/>
    <col min="15368" max="15368" width="15.42578125" style="123" bestFit="1" customWidth="1"/>
    <col min="15369" max="15369" width="9" style="123" customWidth="1"/>
    <col min="15370" max="15370" width="13.85546875" style="123" customWidth="1"/>
    <col min="15371" max="15371" width="10.85546875" style="123" bestFit="1" customWidth="1"/>
    <col min="15372" max="15372" width="11.85546875" style="123" bestFit="1" customWidth="1"/>
    <col min="15373" max="15373" width="9" style="123" customWidth="1"/>
    <col min="15374" max="15375" width="9.140625" style="123" customWidth="1"/>
    <col min="15376" max="15376" width="9.42578125" style="123" customWidth="1"/>
    <col min="15377" max="15378" width="0" style="123" hidden="1" customWidth="1"/>
    <col min="15379" max="15616" width="9.140625" style="123"/>
    <col min="15617" max="15617" width="4.7109375" style="123" customWidth="1"/>
    <col min="15618" max="15618" width="30.7109375" style="123" customWidth="1"/>
    <col min="15619" max="15619" width="27.140625" style="123" customWidth="1"/>
    <col min="15620" max="15620" width="11.5703125" style="123" customWidth="1"/>
    <col min="15621" max="15623" width="9" style="123" customWidth="1"/>
    <col min="15624" max="15624" width="15.42578125" style="123" bestFit="1" customWidth="1"/>
    <col min="15625" max="15625" width="9" style="123" customWidth="1"/>
    <col min="15626" max="15626" width="13.85546875" style="123" customWidth="1"/>
    <col min="15627" max="15627" width="10.85546875" style="123" bestFit="1" customWidth="1"/>
    <col min="15628" max="15628" width="11.85546875" style="123" bestFit="1" customWidth="1"/>
    <col min="15629" max="15629" width="9" style="123" customWidth="1"/>
    <col min="15630" max="15631" width="9.140625" style="123" customWidth="1"/>
    <col min="15632" max="15632" width="9.42578125" style="123" customWidth="1"/>
    <col min="15633" max="15634" width="0" style="123" hidden="1" customWidth="1"/>
    <col min="15635" max="15872" width="9.140625" style="123"/>
    <col min="15873" max="15873" width="4.7109375" style="123" customWidth="1"/>
    <col min="15874" max="15874" width="30.7109375" style="123" customWidth="1"/>
    <col min="15875" max="15875" width="27.140625" style="123" customWidth="1"/>
    <col min="15876" max="15876" width="11.5703125" style="123" customWidth="1"/>
    <col min="15877" max="15879" width="9" style="123" customWidth="1"/>
    <col min="15880" max="15880" width="15.42578125" style="123" bestFit="1" customWidth="1"/>
    <col min="15881" max="15881" width="9" style="123" customWidth="1"/>
    <col min="15882" max="15882" width="13.85546875" style="123" customWidth="1"/>
    <col min="15883" max="15883" width="10.85546875" style="123" bestFit="1" customWidth="1"/>
    <col min="15884" max="15884" width="11.85546875" style="123" bestFit="1" customWidth="1"/>
    <col min="15885" max="15885" width="9" style="123" customWidth="1"/>
    <col min="15886" max="15887" width="9.140625" style="123" customWidth="1"/>
    <col min="15888" max="15888" width="9.42578125" style="123" customWidth="1"/>
    <col min="15889" max="15890" width="0" style="123" hidden="1" customWidth="1"/>
    <col min="15891" max="16128" width="9.140625" style="123"/>
    <col min="16129" max="16129" width="4.7109375" style="123" customWidth="1"/>
    <col min="16130" max="16130" width="30.7109375" style="123" customWidth="1"/>
    <col min="16131" max="16131" width="27.140625" style="123" customWidth="1"/>
    <col min="16132" max="16132" width="11.5703125" style="123" customWidth="1"/>
    <col min="16133" max="16135" width="9" style="123" customWidth="1"/>
    <col min="16136" max="16136" width="15.42578125" style="123" bestFit="1" customWidth="1"/>
    <col min="16137" max="16137" width="9" style="123" customWidth="1"/>
    <col min="16138" max="16138" width="13.85546875" style="123" customWidth="1"/>
    <col min="16139" max="16139" width="10.85546875" style="123" bestFit="1" customWidth="1"/>
    <col min="16140" max="16140" width="11.85546875" style="123" bestFit="1" customWidth="1"/>
    <col min="16141" max="16141" width="9" style="123" customWidth="1"/>
    <col min="16142" max="16143" width="9.140625" style="123" customWidth="1"/>
    <col min="16144" max="16144" width="9.42578125" style="123" customWidth="1"/>
    <col min="16145" max="16146" width="0" style="123" hidden="1" customWidth="1"/>
    <col min="16147" max="16384" width="9.140625" style="123"/>
  </cols>
  <sheetData>
    <row r="1" spans="1:18" ht="58.5" customHeight="1" x14ac:dyDescent="0.25">
      <c r="A1" s="342"/>
      <c r="B1"/>
      <c r="C1" s="343"/>
      <c r="D1" s="343"/>
      <c r="E1" s="343"/>
    </row>
    <row r="2" spans="1:18" ht="15" customHeight="1" x14ac:dyDescent="0.2">
      <c r="A2" s="124"/>
      <c r="B2" s="122"/>
      <c r="C2" s="122"/>
      <c r="D2" s="122"/>
      <c r="E2" s="122"/>
    </row>
    <row r="3" spans="1:18" ht="18" x14ac:dyDescent="0.25">
      <c r="A3" s="354" t="s">
        <v>40</v>
      </c>
      <c r="B3" s="354"/>
      <c r="C3" s="354"/>
      <c r="D3" s="354"/>
      <c r="E3" s="354"/>
    </row>
    <row r="4" spans="1:18" ht="12" customHeight="1" x14ac:dyDescent="0.25">
      <c r="A4" s="354"/>
      <c r="B4" s="354"/>
      <c r="C4" s="354"/>
      <c r="D4" s="354"/>
      <c r="E4" s="354"/>
    </row>
    <row r="5" spans="1:18" ht="12" customHeight="1" x14ac:dyDescent="0.25">
      <c r="A5" s="344"/>
      <c r="B5" s="344"/>
      <c r="C5" s="344"/>
      <c r="D5" s="344"/>
      <c r="E5" s="344"/>
      <c r="F5" s="343"/>
      <c r="K5" s="343"/>
    </row>
    <row r="6" spans="1:18" ht="15" customHeight="1" x14ac:dyDescent="0.25">
      <c r="A6" s="355" t="s">
        <v>41</v>
      </c>
      <c r="B6" s="355"/>
      <c r="C6" s="355"/>
      <c r="D6" s="355"/>
      <c r="E6" s="355"/>
    </row>
    <row r="7" spans="1:18" ht="15" customHeight="1" x14ac:dyDescent="0.2">
      <c r="A7" s="125"/>
      <c r="B7" s="125"/>
      <c r="C7" s="125"/>
      <c r="D7" s="125"/>
      <c r="E7" s="125"/>
    </row>
    <row r="8" spans="1:18" ht="23.25" customHeight="1" x14ac:dyDescent="0.2">
      <c r="A8" s="126"/>
      <c r="B8" s="356" t="s">
        <v>42</v>
      </c>
      <c r="C8" s="356"/>
      <c r="D8" s="356"/>
      <c r="E8" s="127"/>
    </row>
    <row r="9" spans="1:18" ht="15" customHeight="1" thickBot="1" x14ac:dyDescent="0.25">
      <c r="A9" s="128"/>
      <c r="B9" s="128"/>
      <c r="C9" s="128"/>
      <c r="D9" s="128"/>
      <c r="E9" s="128"/>
    </row>
    <row r="10" spans="1:18" ht="15" customHeight="1" thickBot="1" x14ac:dyDescent="0.25">
      <c r="A10" s="124"/>
      <c r="B10" s="129" t="s">
        <v>43</v>
      </c>
      <c r="C10" s="350"/>
      <c r="D10" s="351"/>
      <c r="E10" s="122"/>
    </row>
    <row r="11" spans="1:18" ht="15" customHeight="1" thickBot="1" x14ac:dyDescent="0.25">
      <c r="B11" s="130"/>
    </row>
    <row r="12" spans="1:18" ht="15" customHeight="1" thickBot="1" x14ac:dyDescent="0.25">
      <c r="B12" s="131" t="s">
        <v>44</v>
      </c>
      <c r="C12" s="132"/>
      <c r="D12" s="133"/>
    </row>
    <row r="13" spans="1:18" ht="15" customHeight="1" thickBot="1" x14ac:dyDescent="0.25">
      <c r="B13" s="134" t="s">
        <v>45</v>
      </c>
      <c r="C13" s="352"/>
      <c r="D13" s="353"/>
      <c r="F13" s="135" t="s">
        <v>46</v>
      </c>
      <c r="G13" s="136">
        <f>IF(D24=0,0,VLOOKUP(D24,Q15:R27,2))</f>
        <v>67</v>
      </c>
      <c r="H13" s="137"/>
      <c r="Q13" s="357" t="s">
        <v>47</v>
      </c>
      <c r="R13" s="358"/>
    </row>
    <row r="14" spans="1:18" ht="15" customHeight="1" x14ac:dyDescent="0.2">
      <c r="B14" s="138" t="s">
        <v>48</v>
      </c>
      <c r="C14" s="359"/>
      <c r="D14" s="360"/>
      <c r="Q14" s="139" t="s">
        <v>49</v>
      </c>
      <c r="R14" s="140" t="s">
        <v>50</v>
      </c>
    </row>
    <row r="15" spans="1:18" ht="15" customHeight="1" x14ac:dyDescent="0.2">
      <c r="B15" s="138" t="s">
        <v>51</v>
      </c>
      <c r="C15" s="359"/>
      <c r="D15" s="360"/>
      <c r="Q15" s="141">
        <v>0.18</v>
      </c>
      <c r="R15" s="141">
        <v>67</v>
      </c>
    </row>
    <row r="16" spans="1:18" ht="15" customHeight="1" thickBot="1" x14ac:dyDescent="0.25">
      <c r="B16" s="142" t="s">
        <v>52</v>
      </c>
      <c r="C16" s="361"/>
      <c r="D16" s="362"/>
      <c r="Q16" s="141">
        <v>0.23</v>
      </c>
      <c r="R16" s="141">
        <v>64</v>
      </c>
    </row>
    <row r="17" spans="2:18" ht="15" customHeight="1" thickBot="1" x14ac:dyDescent="0.25">
      <c r="B17" s="143"/>
      <c r="C17" s="144"/>
      <c r="Q17" s="145">
        <v>0.26</v>
      </c>
      <c r="R17" s="141">
        <v>59</v>
      </c>
    </row>
    <row r="18" spans="2:18" ht="15" customHeight="1" thickBot="1" x14ac:dyDescent="0.25">
      <c r="B18" s="146" t="s">
        <v>53</v>
      </c>
      <c r="C18" s="363"/>
      <c r="D18" s="364"/>
      <c r="Q18" s="145">
        <v>0.34</v>
      </c>
      <c r="R18" s="141">
        <v>54</v>
      </c>
    </row>
    <row r="19" spans="2:18" ht="15" customHeight="1" thickBot="1" x14ac:dyDescent="0.25">
      <c r="B19" s="143"/>
      <c r="C19" s="144"/>
      <c r="Q19" s="145">
        <v>0.4</v>
      </c>
      <c r="R19" s="141">
        <v>50</v>
      </c>
    </row>
    <row r="20" spans="2:18" ht="15" customHeight="1" thickBot="1" x14ac:dyDescent="0.25">
      <c r="B20" s="369" t="s">
        <v>54</v>
      </c>
      <c r="C20" s="372"/>
      <c r="D20" s="373"/>
      <c r="G20" s="374" t="s">
        <v>55</v>
      </c>
      <c r="H20" s="376" t="s">
        <v>56</v>
      </c>
      <c r="I20" s="376" t="s">
        <v>57</v>
      </c>
      <c r="J20" s="376" t="s">
        <v>58</v>
      </c>
      <c r="K20" s="365" t="s">
        <v>59</v>
      </c>
      <c r="L20" s="365" t="s">
        <v>60</v>
      </c>
      <c r="Q20" s="145">
        <v>0.47</v>
      </c>
      <c r="R20" s="141">
        <v>45</v>
      </c>
    </row>
    <row r="21" spans="2:18" ht="15" customHeight="1" x14ac:dyDescent="0.25">
      <c r="B21" s="147" t="s">
        <v>61</v>
      </c>
      <c r="C21" s="148" t="s">
        <v>62</v>
      </c>
      <c r="D21" s="384">
        <v>70000</v>
      </c>
      <c r="G21" s="375"/>
      <c r="H21" s="366"/>
      <c r="I21" s="366"/>
      <c r="J21" s="366"/>
      <c r="K21" s="366"/>
      <c r="L21" s="366"/>
      <c r="Q21" s="145">
        <v>0.56000000000000005</v>
      </c>
      <c r="R21" s="141">
        <v>42</v>
      </c>
    </row>
    <row r="22" spans="2:18" ht="15" customHeight="1" x14ac:dyDescent="0.25">
      <c r="B22" s="150" t="s">
        <v>63</v>
      </c>
      <c r="C22" s="151" t="s">
        <v>1</v>
      </c>
      <c r="D22" s="385">
        <v>350</v>
      </c>
      <c r="G22" s="375"/>
      <c r="H22" s="366"/>
      <c r="I22" s="366"/>
      <c r="J22" s="366"/>
      <c r="K22" s="366"/>
      <c r="L22" s="366"/>
      <c r="Q22" s="145">
        <v>0.66</v>
      </c>
      <c r="R22" s="141">
        <v>40</v>
      </c>
    </row>
    <row r="23" spans="2:18" ht="15" customHeight="1" x14ac:dyDescent="0.25">
      <c r="B23" s="150" t="s">
        <v>64</v>
      </c>
      <c r="C23" s="151" t="s">
        <v>1</v>
      </c>
      <c r="D23" s="385">
        <v>35</v>
      </c>
      <c r="G23" s="375"/>
      <c r="H23" s="366"/>
      <c r="I23" s="366"/>
      <c r="J23" s="366"/>
      <c r="K23" s="366"/>
      <c r="L23" s="366"/>
      <c r="Q23" s="145">
        <v>0.88</v>
      </c>
      <c r="R23" s="141">
        <v>35</v>
      </c>
    </row>
    <row r="24" spans="2:18" ht="15" customHeight="1" thickBot="1" x14ac:dyDescent="0.3">
      <c r="B24" s="153" t="s">
        <v>65</v>
      </c>
      <c r="C24" s="154" t="s">
        <v>2</v>
      </c>
      <c r="D24" s="386">
        <v>0.21</v>
      </c>
      <c r="F24" s="155" t="s">
        <v>66</v>
      </c>
      <c r="G24" s="156">
        <f>(G13*D23)/60</f>
        <v>39.083333333333336</v>
      </c>
      <c r="H24" s="157">
        <f>G24*Costi!$F$16</f>
        <v>869.64891981916674</v>
      </c>
      <c r="I24" s="158">
        <f>(G24*5/8)</f>
        <v>24.427083333333336</v>
      </c>
      <c r="J24" s="157">
        <f>I24*Costi!$C$31</f>
        <v>158.53177083333335</v>
      </c>
      <c r="K24" s="159">
        <f>H24+J24</f>
        <v>1028.1806906525001</v>
      </c>
      <c r="L24" s="157">
        <f>K24*$D$21/10000</f>
        <v>7197.2648345675007</v>
      </c>
      <c r="Q24" s="145">
        <v>1.1499999999999999</v>
      </c>
      <c r="R24" s="141">
        <v>32</v>
      </c>
    </row>
    <row r="25" spans="2:18" ht="15" customHeight="1" thickBot="1" x14ac:dyDescent="0.25">
      <c r="F25" s="160" t="s">
        <v>67</v>
      </c>
      <c r="G25" s="161">
        <f>IF(D27="X",G24*C27,IF(D28="X",G24*C28,IF(D29="X",G24*C29,IF(D30="X",G24*C30))))</f>
        <v>14.07</v>
      </c>
      <c r="H25" s="157">
        <f>G25*Costi!$F$16</f>
        <v>313.07361113489998</v>
      </c>
      <c r="I25" s="162">
        <f>IF(D27="X",0,IF(D28="X",G25*6%,IF(D29="X",G25*11%,IF(D30="X",G25*20%))))</f>
        <v>0.84419999999999995</v>
      </c>
      <c r="J25" s="157">
        <f>I25*Costi!$C$31</f>
        <v>5.4788579999999998</v>
      </c>
      <c r="K25" s="159">
        <f>H25+J25</f>
        <v>318.55246913489998</v>
      </c>
      <c r="L25" s="157">
        <f t="shared" ref="L25:L30" si="0">K25*$D$21/10000</f>
        <v>2229.8672839442997</v>
      </c>
      <c r="Q25" s="145">
        <v>1.44</v>
      </c>
      <c r="R25" s="141">
        <v>30</v>
      </c>
    </row>
    <row r="26" spans="2:18" ht="15" customHeight="1" thickBot="1" x14ac:dyDescent="0.25">
      <c r="B26" s="146" t="s">
        <v>68</v>
      </c>
      <c r="C26" s="163" t="s">
        <v>69</v>
      </c>
      <c r="D26" s="164"/>
      <c r="F26" s="160" t="s">
        <v>70</v>
      </c>
      <c r="G26" s="161">
        <f>IF(D33="X",G24*C33,IF(D34="X",G24*C34,IF(D35="X",G24*C35,IF(D36="X",G24*C36))))</f>
        <v>7.8166666666666673</v>
      </c>
      <c r="H26" s="157">
        <f>G26*Costi!$F$16</f>
        <v>173.92978396383336</v>
      </c>
      <c r="I26" s="162">
        <f>IF(D32="X",0,IF(D33="X",G26*6%,IF(D34="X",G26*11%,IF(D35="X",G26*20%))))</f>
        <v>0.85983333333333345</v>
      </c>
      <c r="J26" s="157">
        <f>I26*Costi!$C$31</f>
        <v>5.5803183333333344</v>
      </c>
      <c r="K26" s="159">
        <f>H26+J26</f>
        <v>179.5101022971667</v>
      </c>
      <c r="L26" s="157">
        <f t="shared" si="0"/>
        <v>1256.5707160801669</v>
      </c>
      <c r="Q26" s="145">
        <v>1.8</v>
      </c>
      <c r="R26" s="141">
        <v>28</v>
      </c>
    </row>
    <row r="27" spans="2:18" ht="15" customHeight="1" x14ac:dyDescent="0.2">
      <c r="B27" s="165" t="s">
        <v>71</v>
      </c>
      <c r="C27" s="166">
        <v>0.2</v>
      </c>
      <c r="D27" s="167"/>
      <c r="F27" s="128" t="s">
        <v>72</v>
      </c>
      <c r="G27" s="168">
        <f>(G24+G25+G26+G28+G30+G31+G32+G33+G39+G40)*D38/100</f>
        <v>3.5000555555555559</v>
      </c>
      <c r="H27" s="169">
        <f>G27*Costi!$F$16</f>
        <v>77.880243919726112</v>
      </c>
      <c r="I27" s="170"/>
      <c r="J27" s="171"/>
      <c r="K27" s="159">
        <f>H27+J27</f>
        <v>77.880243919726112</v>
      </c>
      <c r="L27" s="157">
        <f t="shared" si="0"/>
        <v>545.16170743808277</v>
      </c>
      <c r="Q27" s="145">
        <v>10</v>
      </c>
      <c r="R27" s="141">
        <v>26</v>
      </c>
    </row>
    <row r="28" spans="2:18" ht="15" customHeight="1" x14ac:dyDescent="0.2">
      <c r="B28" s="172" t="s">
        <v>73</v>
      </c>
      <c r="C28" s="166">
        <v>0.36</v>
      </c>
      <c r="D28" s="173" t="s">
        <v>146</v>
      </c>
      <c r="F28" s="160" t="s">
        <v>74</v>
      </c>
      <c r="G28" s="161">
        <f>G24*D40/100</f>
        <v>1.9541666666666668</v>
      </c>
      <c r="H28" s="157">
        <f>G28*Costi!$F$16</f>
        <v>43.48244599095834</v>
      </c>
      <c r="I28" s="162">
        <f>IF(D34="X",0,IF(D35="X",G28*6%,IF(D36="X",G28*11%,IF(D37="X",G28*20%))))</f>
        <v>0</v>
      </c>
      <c r="J28" s="157">
        <f>I28*Costi!$C$31</f>
        <v>0</v>
      </c>
      <c r="K28" s="159">
        <f>H28+J28</f>
        <v>43.48244599095834</v>
      </c>
      <c r="L28" s="157">
        <f t="shared" si="0"/>
        <v>304.37712193670836</v>
      </c>
    </row>
    <row r="29" spans="2:18" ht="15" customHeight="1" thickBot="1" x14ac:dyDescent="0.25">
      <c r="B29" s="172" t="s">
        <v>75</v>
      </c>
      <c r="C29" s="166">
        <v>0.46</v>
      </c>
      <c r="D29" s="173"/>
      <c r="F29" s="128" t="s">
        <v>76</v>
      </c>
      <c r="G29" s="174"/>
      <c r="H29" s="175"/>
      <c r="I29" s="176"/>
      <c r="J29" s="175"/>
      <c r="K29" s="177"/>
      <c r="L29" s="177"/>
    </row>
    <row r="30" spans="2:18" ht="15" customHeight="1" thickBot="1" x14ac:dyDescent="0.25">
      <c r="B30" s="178" t="s">
        <v>77</v>
      </c>
      <c r="C30" s="179">
        <v>0.6</v>
      </c>
      <c r="D30" s="180"/>
      <c r="E30" s="128"/>
      <c r="F30" s="181" t="s">
        <v>78</v>
      </c>
      <c r="G30" s="156">
        <f>D23*D43*R32/60</f>
        <v>0</v>
      </c>
      <c r="H30" s="157">
        <f>G30*Costi!$F$16</f>
        <v>0</v>
      </c>
      <c r="I30" s="162">
        <f>G30*5/8</f>
        <v>0</v>
      </c>
      <c r="J30" s="182">
        <f>I30*Costi!$C$31</f>
        <v>0</v>
      </c>
      <c r="K30" s="159">
        <f>H30+J30</f>
        <v>0</v>
      </c>
      <c r="L30" s="157">
        <f t="shared" si="0"/>
        <v>0</v>
      </c>
      <c r="Q30" s="367" t="s">
        <v>79</v>
      </c>
      <c r="R30" s="368"/>
    </row>
    <row r="31" spans="2:18" ht="15" customHeight="1" thickBot="1" x14ac:dyDescent="0.25">
      <c r="B31" s="183"/>
      <c r="C31" s="183"/>
      <c r="D31" s="184"/>
      <c r="E31" s="128"/>
      <c r="F31" s="181" t="s">
        <v>80</v>
      </c>
      <c r="G31" s="156">
        <f>(D44*Costi!C35)/60</f>
        <v>0</v>
      </c>
      <c r="H31" s="157">
        <f>G31*Costi!$F$16</f>
        <v>0</v>
      </c>
      <c r="I31" s="162">
        <f>G31*5/8</f>
        <v>0</v>
      </c>
      <c r="J31" s="182">
        <f>I31*Costi!$C$31</f>
        <v>0</v>
      </c>
      <c r="K31" s="159">
        <f>H31+J31</f>
        <v>0</v>
      </c>
      <c r="L31" s="157">
        <f>K31</f>
        <v>0</v>
      </c>
      <c r="Q31" s="185" t="s">
        <v>81</v>
      </c>
      <c r="R31" s="186">
        <v>40</v>
      </c>
    </row>
    <row r="32" spans="2:18" ht="15" customHeight="1" thickBot="1" x14ac:dyDescent="0.25">
      <c r="B32" s="146" t="s">
        <v>82</v>
      </c>
      <c r="C32" s="163" t="s">
        <v>69</v>
      </c>
      <c r="D32" s="187"/>
      <c r="E32" s="128"/>
      <c r="F32" s="181" t="s">
        <v>83</v>
      </c>
      <c r="G32" s="156">
        <f>D45*Costi!B39</f>
        <v>0</v>
      </c>
      <c r="H32" s="157">
        <f>G32*Costi!$F$16</f>
        <v>0</v>
      </c>
      <c r="I32" s="162">
        <f>(G32*5/8)/2</f>
        <v>0</v>
      </c>
      <c r="J32" s="182">
        <f>(I32*Costi!$C$31)+Costi!C39*'Preventivo costo intervento'!D44</f>
        <v>0</v>
      </c>
      <c r="K32" s="159">
        <f>H32+J32</f>
        <v>0</v>
      </c>
      <c r="L32" s="157">
        <f>K32</f>
        <v>0</v>
      </c>
      <c r="Q32" s="185" t="s">
        <v>84</v>
      </c>
      <c r="R32" s="186">
        <v>56</v>
      </c>
    </row>
    <row r="33" spans="1:18" ht="15" customHeight="1" thickBot="1" x14ac:dyDescent="0.25">
      <c r="B33" s="165" t="s">
        <v>85</v>
      </c>
      <c r="C33" s="166">
        <v>0</v>
      </c>
      <c r="D33" s="167"/>
      <c r="E33" s="128"/>
      <c r="F33" s="181" t="s">
        <v>86</v>
      </c>
      <c r="G33" s="188">
        <f>D46*Costi!B41</f>
        <v>0</v>
      </c>
      <c r="H33" s="189">
        <f>G33*Costi!$F$16</f>
        <v>0</v>
      </c>
      <c r="I33" s="190"/>
      <c r="J33" s="191"/>
      <c r="K33" s="192">
        <f>H33+J33</f>
        <v>0</v>
      </c>
      <c r="L33" s="157">
        <f>K33</f>
        <v>0</v>
      </c>
      <c r="Q33" s="185" t="s">
        <v>87</v>
      </c>
      <c r="R33" s="193">
        <v>40</v>
      </c>
    </row>
    <row r="34" spans="1:18" ht="15" customHeight="1" thickBot="1" x14ac:dyDescent="0.25">
      <c r="B34" s="165" t="s">
        <v>88</v>
      </c>
      <c r="C34" s="166">
        <v>0.2</v>
      </c>
      <c r="D34" s="173" t="s">
        <v>146</v>
      </c>
      <c r="Q34" s="194" t="s">
        <v>89</v>
      </c>
      <c r="R34" s="195">
        <v>1.5</v>
      </c>
    </row>
    <row r="35" spans="1:18" ht="15" customHeight="1" x14ac:dyDescent="0.2">
      <c r="B35" s="165" t="s">
        <v>90</v>
      </c>
      <c r="C35" s="166">
        <v>0.38</v>
      </c>
      <c r="D35" s="173"/>
      <c r="F35" s="122" t="s">
        <v>91</v>
      </c>
      <c r="K35" s="159">
        <f>SUM(K24:K34)</f>
        <v>1647.605951995251</v>
      </c>
      <c r="L35" s="157">
        <f>SUM(L24:L33)</f>
        <v>11533.241663966757</v>
      </c>
    </row>
    <row r="36" spans="1:18" ht="15" customHeight="1" thickBot="1" x14ac:dyDescent="0.25">
      <c r="B36" s="196" t="s">
        <v>92</v>
      </c>
      <c r="C36" s="179">
        <v>0.47</v>
      </c>
      <c r="D36" s="180"/>
      <c r="K36" s="197"/>
    </row>
    <row r="37" spans="1:18" ht="15" customHeight="1" thickBot="1" x14ac:dyDescent="0.25">
      <c r="B37" s="183"/>
      <c r="C37" s="183"/>
    </row>
    <row r="38" spans="1:18" ht="15" customHeight="1" thickBot="1" x14ac:dyDescent="0.25">
      <c r="B38" s="369" t="s">
        <v>93</v>
      </c>
      <c r="C38" s="370"/>
      <c r="D38" s="198">
        <v>5</v>
      </c>
      <c r="F38" s="199" t="s">
        <v>94</v>
      </c>
      <c r="G38" s="200" t="s">
        <v>95</v>
      </c>
      <c r="H38" s="200" t="s">
        <v>56</v>
      </c>
      <c r="I38" s="200" t="s">
        <v>96</v>
      </c>
      <c r="J38" s="200" t="s">
        <v>97</v>
      </c>
      <c r="K38" s="200" t="s">
        <v>98</v>
      </c>
      <c r="L38" s="201" t="s">
        <v>99</v>
      </c>
    </row>
    <row r="39" spans="1:18" ht="15" customHeight="1" thickBot="1" x14ac:dyDescent="0.25">
      <c r="B39" s="183"/>
      <c r="C39" s="202"/>
      <c r="F39" s="203" t="s">
        <v>100</v>
      </c>
      <c r="G39" s="204">
        <f>G24*11%</f>
        <v>4.2991666666666672</v>
      </c>
      <c r="H39" s="157">
        <f>G39*Costi!$F$16</f>
        <v>95.66138118010835</v>
      </c>
      <c r="I39" s="204">
        <f>G39*5/8</f>
        <v>2.6869791666666671</v>
      </c>
      <c r="J39" s="157">
        <f>I39*Costi!$C$31</f>
        <v>17.43849479166667</v>
      </c>
      <c r="K39" s="159">
        <f>H39+J39</f>
        <v>113.09987597177502</v>
      </c>
      <c r="L39" s="157">
        <f>K39*$D$21/10000</f>
        <v>791.6991318024252</v>
      </c>
    </row>
    <row r="40" spans="1:18" ht="15" customHeight="1" thickBot="1" x14ac:dyDescent="0.25">
      <c r="B40" s="369" t="s">
        <v>101</v>
      </c>
      <c r="C40" s="370"/>
      <c r="D40" s="198">
        <v>5</v>
      </c>
      <c r="F40" s="151" t="s">
        <v>102</v>
      </c>
      <c r="G40" s="204">
        <f>(1*D23/D24)/60</f>
        <v>2.7777777777777781</v>
      </c>
      <c r="H40" s="157">
        <f>G40*Costi!$F$16</f>
        <v>61.808736305555563</v>
      </c>
      <c r="I40" s="204"/>
      <c r="J40" s="157">
        <v>60</v>
      </c>
      <c r="K40" s="159">
        <f>H40+J40</f>
        <v>121.80873630555556</v>
      </c>
      <c r="L40" s="157">
        <f>K40*$D$21/10000</f>
        <v>852.66115413888895</v>
      </c>
    </row>
    <row r="41" spans="1:18" ht="15" customHeight="1" thickBot="1" x14ac:dyDescent="0.25">
      <c r="F41" s="205"/>
      <c r="G41" s="206"/>
      <c r="H41" s="207"/>
      <c r="I41" s="206"/>
      <c r="J41" s="207"/>
      <c r="K41" s="208"/>
    </row>
    <row r="42" spans="1:18" ht="15" customHeight="1" thickBot="1" x14ac:dyDescent="0.3">
      <c r="B42" s="146" t="s">
        <v>103</v>
      </c>
      <c r="C42" s="209"/>
      <c r="D42" s="210"/>
      <c r="F42" s="205"/>
      <c r="G42" s="206"/>
      <c r="H42" s="207"/>
      <c r="I42" s="371" t="s">
        <v>104</v>
      </c>
      <c r="J42" s="371"/>
      <c r="K42" s="159">
        <f>K35+K39+K40</f>
        <v>1882.5145642725815</v>
      </c>
      <c r="L42" s="211">
        <f>L35+L39+L40</f>
        <v>13177.60194990807</v>
      </c>
    </row>
    <row r="43" spans="1:18" ht="15" customHeight="1" x14ac:dyDescent="0.2">
      <c r="B43" s="212" t="s">
        <v>105</v>
      </c>
      <c r="C43" s="213"/>
      <c r="D43" s="214"/>
      <c r="F43" s="205"/>
      <c r="G43" s="206"/>
      <c r="H43" s="207"/>
      <c r="I43" s="206"/>
      <c r="J43" s="207"/>
      <c r="K43" s="208"/>
    </row>
    <row r="44" spans="1:18" ht="15" customHeight="1" thickBot="1" x14ac:dyDescent="0.25">
      <c r="B44" s="215" t="s">
        <v>106</v>
      </c>
      <c r="C44" s="216" t="s">
        <v>107</v>
      </c>
      <c r="D44" s="316"/>
      <c r="F44" s="123"/>
      <c r="G44" s="217"/>
      <c r="H44" s="207"/>
    </row>
    <row r="45" spans="1:18" ht="15" customHeight="1" x14ac:dyDescent="0.2">
      <c r="B45" s="317" t="s">
        <v>109</v>
      </c>
      <c r="C45" s="318" t="s">
        <v>110</v>
      </c>
      <c r="D45" s="149"/>
      <c r="F45" s="123"/>
      <c r="G45" s="217"/>
      <c r="H45" s="207"/>
    </row>
    <row r="46" spans="1:18" ht="15" customHeight="1" thickBot="1" x14ac:dyDescent="0.25">
      <c r="B46" s="220" t="s">
        <v>112</v>
      </c>
      <c r="C46" s="221" t="s">
        <v>0</v>
      </c>
      <c r="D46" s="222"/>
      <c r="F46" s="183"/>
      <c r="G46" s="202"/>
      <c r="H46" s="207"/>
    </row>
    <row r="47" spans="1:18" ht="15" customHeight="1" thickBot="1" x14ac:dyDescent="0.25">
      <c r="A47" s="183"/>
      <c r="B47" s="314"/>
      <c r="C47" s="205"/>
      <c r="D47" s="315"/>
      <c r="E47" s="183"/>
      <c r="F47" s="310"/>
      <c r="G47" s="223"/>
      <c r="H47" s="345"/>
    </row>
    <row r="48" spans="1:18" ht="35.25" customHeight="1" x14ac:dyDescent="0.2">
      <c r="B48" s="388" t="s">
        <v>147</v>
      </c>
      <c r="C48" s="387"/>
      <c r="D48" s="389">
        <f>L42</f>
        <v>13177.60194990807</v>
      </c>
      <c r="F48" s="310"/>
      <c r="G48" s="223"/>
      <c r="H48" s="345"/>
    </row>
    <row r="49" spans="1:11" ht="15" customHeight="1" thickBot="1" x14ac:dyDescent="0.25">
      <c r="A49" s="183"/>
      <c r="B49" s="390"/>
      <c r="C49" s="391"/>
      <c r="D49" s="392"/>
      <c r="E49" s="183"/>
      <c r="F49" s="309"/>
      <c r="G49" s="223"/>
      <c r="H49" s="224"/>
      <c r="K49" s="309"/>
    </row>
    <row r="50" spans="1:11" ht="15" customHeight="1" x14ac:dyDescent="0.2">
      <c r="C50" s="217"/>
      <c r="D50" s="207"/>
      <c r="F50" s="228"/>
      <c r="G50" s="223"/>
      <c r="K50" s="123"/>
    </row>
    <row r="51" spans="1:11" ht="15" customHeight="1" x14ac:dyDescent="0.2">
      <c r="B51" s="292"/>
      <c r="C51" s="311"/>
      <c r="D51" s="312"/>
      <c r="F51" s="228"/>
      <c r="G51" s="223"/>
      <c r="K51" s="123"/>
    </row>
    <row r="52" spans="1:11" ht="15" customHeight="1" x14ac:dyDescent="0.2">
      <c r="B52" s="292"/>
      <c r="C52" s="311"/>
      <c r="D52" s="298"/>
      <c r="F52" s="228"/>
      <c r="G52" s="223"/>
      <c r="K52" s="123"/>
    </row>
    <row r="53" spans="1:11" ht="15" customHeight="1" x14ac:dyDescent="0.2">
      <c r="B53" s="228"/>
      <c r="C53" s="223"/>
      <c r="D53" s="292"/>
      <c r="F53" s="228"/>
      <c r="G53" s="223"/>
      <c r="K53" s="123"/>
    </row>
    <row r="54" spans="1:11" ht="15" customHeight="1" x14ac:dyDescent="0.2">
      <c r="F54" s="228"/>
      <c r="G54" s="223"/>
      <c r="K54" s="123"/>
    </row>
    <row r="55" spans="1:11" ht="15" customHeight="1" x14ac:dyDescent="0.2">
      <c r="F55" s="228"/>
      <c r="G55" s="223"/>
      <c r="K55" s="123"/>
    </row>
    <row r="56" spans="1:11" ht="15" customHeight="1" x14ac:dyDescent="0.2">
      <c r="F56" s="228"/>
      <c r="G56" s="223"/>
      <c r="K56" s="123"/>
    </row>
    <row r="57" spans="1:11" ht="15" customHeight="1" x14ac:dyDescent="0.2">
      <c r="F57" s="228"/>
      <c r="G57" s="223"/>
      <c r="K57" s="123"/>
    </row>
    <row r="58" spans="1:11" ht="15" customHeight="1" x14ac:dyDescent="0.2">
      <c r="F58" s="228"/>
      <c r="G58" s="223"/>
      <c r="K58" s="123"/>
    </row>
    <row r="59" spans="1:11" ht="15" customHeight="1" x14ac:dyDescent="0.2">
      <c r="F59" s="228"/>
      <c r="G59" s="223"/>
      <c r="K59" s="123"/>
    </row>
    <row r="60" spans="1:11" ht="15" customHeight="1" x14ac:dyDescent="0.2">
      <c r="F60" s="228"/>
      <c r="G60" s="223"/>
      <c r="K60" s="123"/>
    </row>
    <row r="61" spans="1:11" ht="15" customHeight="1" x14ac:dyDescent="0.2">
      <c r="F61" s="228"/>
      <c r="G61" s="223"/>
      <c r="K61" s="123"/>
    </row>
    <row r="62" spans="1:11" ht="15" customHeight="1" x14ac:dyDescent="0.2">
      <c r="F62" s="223"/>
      <c r="G62" s="223"/>
      <c r="K62" s="123"/>
    </row>
    <row r="63" spans="1:11" ht="15" customHeight="1" x14ac:dyDescent="0.2">
      <c r="F63" s="228"/>
      <c r="G63" s="223"/>
      <c r="K63" s="123"/>
    </row>
    <row r="64" spans="1:11" ht="15" customHeight="1" x14ac:dyDescent="0.2">
      <c r="F64" s="228"/>
      <c r="G64" s="223"/>
      <c r="K64" s="123"/>
    </row>
    <row r="65" spans="6:11" ht="15" customHeight="1" x14ac:dyDescent="0.2">
      <c r="F65" s="228"/>
      <c r="G65" s="223"/>
      <c r="K65" s="123"/>
    </row>
    <row r="66" spans="6:11" ht="15" customHeight="1" x14ac:dyDescent="0.2">
      <c r="F66" s="223"/>
      <c r="G66" s="223"/>
      <c r="K66" s="123"/>
    </row>
    <row r="67" spans="6:11" ht="15" customHeight="1" x14ac:dyDescent="0.2">
      <c r="F67" s="223"/>
      <c r="G67" s="223"/>
      <c r="K67" s="123"/>
    </row>
    <row r="68" spans="6:11" ht="15" customHeight="1" x14ac:dyDescent="0.2">
      <c r="F68" s="228"/>
      <c r="G68" s="223"/>
      <c r="K68" s="123"/>
    </row>
    <row r="69" spans="6:11" ht="15" customHeight="1" x14ac:dyDescent="0.2">
      <c r="F69" s="228"/>
      <c r="G69" s="223"/>
      <c r="K69" s="123"/>
    </row>
    <row r="70" spans="6:11" ht="15" customHeight="1" x14ac:dyDescent="0.2">
      <c r="F70" s="228"/>
      <c r="G70" s="223"/>
      <c r="K70" s="123"/>
    </row>
    <row r="71" spans="6:11" ht="15" customHeight="1" x14ac:dyDescent="0.2">
      <c r="F71" s="223"/>
      <c r="G71" s="223"/>
      <c r="K71" s="123"/>
    </row>
    <row r="72" spans="6:11" ht="15" customHeight="1" x14ac:dyDescent="0.2">
      <c r="F72" s="228"/>
      <c r="G72" s="223"/>
      <c r="K72" s="123"/>
    </row>
    <row r="73" spans="6:11" ht="15" customHeight="1" x14ac:dyDescent="0.2">
      <c r="F73" s="228"/>
      <c r="G73" s="223"/>
      <c r="K73" s="123"/>
    </row>
    <row r="74" spans="6:11" ht="15" customHeight="1" x14ac:dyDescent="0.2">
      <c r="F74" s="228"/>
      <c r="G74" s="223"/>
      <c r="K74" s="123"/>
    </row>
    <row r="75" spans="6:11" ht="15" customHeight="1" x14ac:dyDescent="0.2">
      <c r="F75" s="223"/>
      <c r="G75" s="223"/>
      <c r="K75" s="123"/>
    </row>
    <row r="76" spans="6:11" ht="15" customHeight="1" x14ac:dyDescent="0.2">
      <c r="F76" s="223"/>
      <c r="G76" s="223"/>
      <c r="K76" s="123"/>
    </row>
    <row r="77" spans="6:11" ht="15" customHeight="1" x14ac:dyDescent="0.2">
      <c r="F77" s="228"/>
      <c r="G77" s="223"/>
      <c r="K77" s="123"/>
    </row>
    <row r="78" spans="6:11" ht="15" customHeight="1" x14ac:dyDescent="0.2">
      <c r="F78" s="228"/>
      <c r="G78" s="223"/>
      <c r="K78" s="123"/>
    </row>
    <row r="79" spans="6:11" ht="15" customHeight="1" x14ac:dyDescent="0.2">
      <c r="F79" s="228"/>
      <c r="G79" s="223"/>
      <c r="K79" s="123"/>
    </row>
    <row r="80" spans="6:11" ht="15" customHeight="1" x14ac:dyDescent="0.2">
      <c r="F80" s="223"/>
      <c r="G80" s="223"/>
      <c r="K80" s="123"/>
    </row>
    <row r="81" spans="6:11" ht="15" customHeight="1" x14ac:dyDescent="0.2">
      <c r="F81" s="228"/>
      <c r="G81" s="223"/>
      <c r="K81" s="123"/>
    </row>
    <row r="82" spans="6:11" ht="15" customHeight="1" x14ac:dyDescent="0.2">
      <c r="F82" s="228"/>
      <c r="G82" s="223"/>
      <c r="K82" s="123"/>
    </row>
    <row r="83" spans="6:11" ht="15" customHeight="1" x14ac:dyDescent="0.2">
      <c r="F83" s="228"/>
      <c r="G83" s="223"/>
      <c r="K83" s="123"/>
    </row>
    <row r="84" spans="6:11" ht="15" customHeight="1" x14ac:dyDescent="0.2">
      <c r="F84" s="223"/>
      <c r="G84" s="223"/>
      <c r="K84" s="123"/>
    </row>
    <row r="85" spans="6:11" ht="15" customHeight="1" x14ac:dyDescent="0.2">
      <c r="F85" s="223"/>
      <c r="G85" s="223"/>
      <c r="K85" s="123"/>
    </row>
    <row r="86" spans="6:11" ht="15" customHeight="1" x14ac:dyDescent="0.2">
      <c r="F86" s="228"/>
      <c r="G86" s="223"/>
      <c r="K86" s="123"/>
    </row>
    <row r="87" spans="6:11" ht="15" customHeight="1" x14ac:dyDescent="0.2">
      <c r="F87" s="228"/>
      <c r="G87" s="223"/>
      <c r="K87" s="123"/>
    </row>
    <row r="88" spans="6:11" ht="15" customHeight="1" x14ac:dyDescent="0.2">
      <c r="F88" s="223"/>
      <c r="G88" s="223"/>
      <c r="K88" s="123"/>
    </row>
    <row r="89" spans="6:11" ht="15" customHeight="1" x14ac:dyDescent="0.2">
      <c r="F89" s="228"/>
      <c r="G89" s="223"/>
      <c r="K89" s="123"/>
    </row>
    <row r="90" spans="6:11" ht="15" customHeight="1" x14ac:dyDescent="0.2">
      <c r="F90" s="228"/>
      <c r="G90" s="223"/>
      <c r="K90" s="123"/>
    </row>
    <row r="91" spans="6:11" ht="15" customHeight="1" x14ac:dyDescent="0.2">
      <c r="F91" s="228"/>
      <c r="G91" s="223"/>
      <c r="K91" s="123"/>
    </row>
    <row r="92" spans="6:11" ht="15" customHeight="1" x14ac:dyDescent="0.2">
      <c r="F92" s="223"/>
      <c r="G92" s="223"/>
      <c r="K92" s="123"/>
    </row>
    <row r="93" spans="6:11" ht="15" customHeight="1" x14ac:dyDescent="0.2">
      <c r="F93" s="223"/>
      <c r="G93" s="223"/>
      <c r="K93" s="123"/>
    </row>
    <row r="94" spans="6:11" ht="15" customHeight="1" x14ac:dyDescent="0.2">
      <c r="F94" s="228"/>
      <c r="G94" s="223"/>
      <c r="K94" s="123"/>
    </row>
    <row r="95" spans="6:11" ht="15" customHeight="1" x14ac:dyDescent="0.2">
      <c r="F95" s="228"/>
      <c r="G95" s="223"/>
      <c r="K95" s="123"/>
    </row>
    <row r="96" spans="6:11" ht="15" customHeight="1" x14ac:dyDescent="0.2">
      <c r="F96" s="223"/>
      <c r="G96" s="223"/>
      <c r="K96" s="123"/>
    </row>
    <row r="97" spans="6:11" ht="15" customHeight="1" x14ac:dyDescent="0.2">
      <c r="F97" s="228"/>
      <c r="G97" s="223"/>
      <c r="K97" s="123"/>
    </row>
    <row r="98" spans="6:11" ht="15" customHeight="1" x14ac:dyDescent="0.2">
      <c r="F98" s="228"/>
      <c r="G98" s="223"/>
      <c r="K98" s="123"/>
    </row>
    <row r="99" spans="6:11" ht="15" customHeight="1" x14ac:dyDescent="0.2">
      <c r="F99" s="228"/>
      <c r="G99" s="223"/>
      <c r="K99" s="123"/>
    </row>
    <row r="100" spans="6:11" ht="15" customHeight="1" x14ac:dyDescent="0.2">
      <c r="F100" s="223"/>
      <c r="G100" s="223"/>
      <c r="K100" s="123"/>
    </row>
    <row r="101" spans="6:11" ht="15" customHeight="1" x14ac:dyDescent="0.2">
      <c r="F101" s="228"/>
      <c r="G101" s="223"/>
      <c r="K101" s="123"/>
    </row>
    <row r="102" spans="6:11" ht="15" customHeight="1" x14ac:dyDescent="0.2">
      <c r="F102" s="228"/>
      <c r="G102" s="223"/>
      <c r="K102" s="123"/>
    </row>
    <row r="103" spans="6:11" ht="15" customHeight="1" x14ac:dyDescent="0.2">
      <c r="F103" s="228"/>
      <c r="G103" s="223"/>
      <c r="K103" s="123"/>
    </row>
    <row r="104" spans="6:11" ht="15" customHeight="1" x14ac:dyDescent="0.2">
      <c r="F104" s="223"/>
      <c r="G104" s="223"/>
      <c r="K104" s="123"/>
    </row>
    <row r="105" spans="6:11" ht="15" customHeight="1" x14ac:dyDescent="0.2">
      <c r="F105" s="223"/>
      <c r="G105" s="223"/>
      <c r="K105" s="123"/>
    </row>
    <row r="106" spans="6:11" ht="15" customHeight="1" x14ac:dyDescent="0.2">
      <c r="F106" s="228"/>
      <c r="G106" s="223"/>
      <c r="K106" s="123"/>
    </row>
    <row r="107" spans="6:11" ht="15" customHeight="1" x14ac:dyDescent="0.2">
      <c r="F107" s="223"/>
      <c r="G107" s="223"/>
      <c r="K107" s="123"/>
    </row>
    <row r="108" spans="6:11" ht="15" customHeight="1" x14ac:dyDescent="0.2">
      <c r="F108" s="223"/>
      <c r="G108" s="223"/>
      <c r="K108" s="123"/>
    </row>
    <row r="109" spans="6:11" ht="15" customHeight="1" x14ac:dyDescent="0.2">
      <c r="F109" s="228"/>
      <c r="G109" s="223"/>
      <c r="K109" s="123"/>
    </row>
    <row r="110" spans="6:11" ht="15" customHeight="1" x14ac:dyDescent="0.2">
      <c r="F110" s="228"/>
      <c r="G110" s="223"/>
      <c r="K110" s="123"/>
    </row>
    <row r="111" spans="6:11" ht="15" customHeight="1" x14ac:dyDescent="0.2">
      <c r="F111" s="223"/>
      <c r="G111" s="223"/>
      <c r="K111" s="123"/>
    </row>
    <row r="112" spans="6:11" ht="15" customHeight="1" x14ac:dyDescent="0.2">
      <c r="F112" s="228"/>
      <c r="G112" s="223"/>
      <c r="K112" s="123"/>
    </row>
    <row r="113" spans="6:11" ht="15" customHeight="1" x14ac:dyDescent="0.2">
      <c r="F113" s="228"/>
      <c r="G113" s="223"/>
      <c r="K113" s="123"/>
    </row>
    <row r="114" spans="6:11" ht="15" customHeight="1" x14ac:dyDescent="0.2">
      <c r="F114" s="228"/>
      <c r="G114" s="223"/>
      <c r="K114" s="123"/>
    </row>
    <row r="115" spans="6:11" ht="15" customHeight="1" x14ac:dyDescent="0.2">
      <c r="F115" s="223"/>
      <c r="G115" s="223"/>
      <c r="K115" s="123"/>
    </row>
    <row r="116" spans="6:11" ht="15" customHeight="1" x14ac:dyDescent="0.2">
      <c r="F116" s="228"/>
      <c r="G116" s="223"/>
      <c r="K116" s="123"/>
    </row>
    <row r="117" spans="6:11" ht="15" customHeight="1" x14ac:dyDescent="0.2">
      <c r="F117" s="228"/>
      <c r="G117" s="223"/>
      <c r="K117" s="123"/>
    </row>
    <row r="118" spans="6:11" ht="15" customHeight="1" x14ac:dyDescent="0.2">
      <c r="F118" s="228"/>
      <c r="G118" s="223"/>
      <c r="K118" s="123"/>
    </row>
    <row r="119" spans="6:11" ht="15" customHeight="1" x14ac:dyDescent="0.2">
      <c r="F119" s="223"/>
      <c r="G119" s="223"/>
      <c r="K119" s="123"/>
    </row>
    <row r="120" spans="6:11" ht="15" customHeight="1" x14ac:dyDescent="0.2">
      <c r="F120" s="228"/>
      <c r="G120" s="223"/>
      <c r="K120" s="123"/>
    </row>
    <row r="121" spans="6:11" ht="15" customHeight="1" x14ac:dyDescent="0.2">
      <c r="F121" s="223"/>
      <c r="G121" s="223"/>
      <c r="K121" s="123"/>
    </row>
    <row r="122" spans="6:11" ht="15" customHeight="1" x14ac:dyDescent="0.2">
      <c r="F122" s="228"/>
      <c r="G122" s="223"/>
      <c r="K122" s="123"/>
    </row>
    <row r="123" spans="6:11" ht="15" customHeight="1" x14ac:dyDescent="0.2">
      <c r="F123" s="228"/>
      <c r="G123" s="223"/>
      <c r="K123" s="123"/>
    </row>
    <row r="124" spans="6:11" ht="15" customHeight="1" x14ac:dyDescent="0.2">
      <c r="F124" s="228"/>
      <c r="G124" s="223"/>
      <c r="K124" s="123"/>
    </row>
    <row r="125" spans="6:11" ht="15" customHeight="1" x14ac:dyDescent="0.2">
      <c r="F125" s="223"/>
      <c r="G125" s="223"/>
      <c r="K125" s="123"/>
    </row>
    <row r="126" spans="6:11" ht="15" customHeight="1" x14ac:dyDescent="0.2">
      <c r="F126" s="223"/>
      <c r="G126" s="223"/>
      <c r="K126" s="123"/>
    </row>
    <row r="127" spans="6:11" ht="15" customHeight="1" x14ac:dyDescent="0.2">
      <c r="F127" s="228"/>
      <c r="G127" s="223"/>
      <c r="K127" s="123"/>
    </row>
    <row r="128" spans="6:11" ht="15" customHeight="1" x14ac:dyDescent="0.2">
      <c r="F128" s="223"/>
      <c r="G128" s="223"/>
      <c r="K128" s="123"/>
    </row>
    <row r="129" spans="6:11" ht="15" customHeight="1" x14ac:dyDescent="0.2">
      <c r="F129" s="228"/>
      <c r="G129" s="223"/>
      <c r="K129" s="123"/>
    </row>
    <row r="130" spans="6:11" ht="15" customHeight="1" x14ac:dyDescent="0.2">
      <c r="F130" s="228"/>
      <c r="G130" s="223"/>
      <c r="K130" s="123"/>
    </row>
    <row r="131" spans="6:11" ht="15" customHeight="1" x14ac:dyDescent="0.2">
      <c r="F131" s="223"/>
      <c r="G131" s="223"/>
      <c r="K131" s="123"/>
    </row>
    <row r="132" spans="6:11" ht="15" customHeight="1" x14ac:dyDescent="0.2">
      <c r="F132" s="228"/>
      <c r="G132" s="223"/>
      <c r="K132" s="123"/>
    </row>
    <row r="133" spans="6:11" ht="15" customHeight="1" x14ac:dyDescent="0.2">
      <c r="F133" s="228"/>
      <c r="G133" s="223"/>
      <c r="K133" s="123"/>
    </row>
    <row r="134" spans="6:11" ht="15" customHeight="1" x14ac:dyDescent="0.2">
      <c r="F134" s="223"/>
      <c r="G134" s="223"/>
      <c r="K134" s="123"/>
    </row>
    <row r="135" spans="6:11" ht="15" customHeight="1" x14ac:dyDescent="0.2">
      <c r="F135" s="228"/>
      <c r="G135" s="223"/>
      <c r="K135" s="123"/>
    </row>
    <row r="136" spans="6:11" ht="15" customHeight="1" x14ac:dyDescent="0.2">
      <c r="F136" s="228"/>
      <c r="G136" s="223"/>
      <c r="K136" s="123"/>
    </row>
    <row r="137" spans="6:11" ht="15" customHeight="1" x14ac:dyDescent="0.2">
      <c r="F137" s="223"/>
      <c r="G137" s="223"/>
      <c r="K137" s="123"/>
    </row>
    <row r="138" spans="6:11" ht="15" customHeight="1" x14ac:dyDescent="0.2">
      <c r="F138" s="228"/>
      <c r="G138" s="223"/>
      <c r="K138" s="123"/>
    </row>
    <row r="139" spans="6:11" ht="15" customHeight="1" x14ac:dyDescent="0.2">
      <c r="F139" s="228"/>
      <c r="G139" s="223"/>
      <c r="K139" s="123"/>
    </row>
    <row r="140" spans="6:11" ht="15" customHeight="1" x14ac:dyDescent="0.2">
      <c r="F140" s="223"/>
      <c r="G140" s="223"/>
      <c r="K140" s="123"/>
    </row>
    <row r="141" spans="6:11" ht="15" customHeight="1" x14ac:dyDescent="0.2">
      <c r="F141" s="228"/>
      <c r="G141" s="223"/>
      <c r="K141" s="123"/>
    </row>
    <row r="142" spans="6:11" ht="15" customHeight="1" x14ac:dyDescent="0.2">
      <c r="F142" s="228"/>
      <c r="G142" s="223"/>
      <c r="K142" s="123"/>
    </row>
    <row r="143" spans="6:11" ht="15" customHeight="1" x14ac:dyDescent="0.2">
      <c r="F143" s="223"/>
      <c r="G143" s="223"/>
      <c r="K143" s="123"/>
    </row>
    <row r="144" spans="6:11" ht="15" customHeight="1" x14ac:dyDescent="0.2">
      <c r="F144" s="228"/>
      <c r="G144" s="223"/>
      <c r="K144" s="123"/>
    </row>
    <row r="145" spans="6:11" ht="15" customHeight="1" x14ac:dyDescent="0.2">
      <c r="F145" s="228"/>
      <c r="G145" s="223"/>
      <c r="K145" s="123"/>
    </row>
    <row r="146" spans="6:11" ht="15" customHeight="1" x14ac:dyDescent="0.2">
      <c r="F146" s="223"/>
      <c r="G146" s="223"/>
      <c r="K146" s="123"/>
    </row>
    <row r="147" spans="6:11" ht="15" customHeight="1" x14ac:dyDescent="0.2">
      <c r="F147" s="228"/>
      <c r="G147" s="223"/>
      <c r="K147" s="123"/>
    </row>
    <row r="148" spans="6:11" ht="15" customHeight="1" x14ac:dyDescent="0.2">
      <c r="F148" s="228"/>
      <c r="G148" s="223"/>
      <c r="K148" s="123"/>
    </row>
    <row r="149" spans="6:11" ht="15" customHeight="1" x14ac:dyDescent="0.2">
      <c r="F149" s="223"/>
      <c r="G149" s="223"/>
      <c r="K149" s="123"/>
    </row>
    <row r="150" spans="6:11" ht="15" customHeight="1" x14ac:dyDescent="0.2">
      <c r="F150" s="228"/>
      <c r="G150" s="223"/>
      <c r="K150" s="123"/>
    </row>
    <row r="151" spans="6:11" ht="15" customHeight="1" x14ac:dyDescent="0.2">
      <c r="F151" s="228"/>
      <c r="G151" s="223"/>
      <c r="K151" s="123"/>
    </row>
    <row r="152" spans="6:11" ht="15" customHeight="1" x14ac:dyDescent="0.2">
      <c r="F152" s="223"/>
      <c r="G152" s="223"/>
      <c r="K152" s="123"/>
    </row>
    <row r="153" spans="6:11" ht="15" customHeight="1" x14ac:dyDescent="0.2">
      <c r="F153" s="228"/>
      <c r="G153" s="223"/>
      <c r="K153" s="123"/>
    </row>
    <row r="154" spans="6:11" ht="15" customHeight="1" x14ac:dyDescent="0.2">
      <c r="F154" s="228"/>
      <c r="G154" s="223"/>
      <c r="K154" s="123"/>
    </row>
    <row r="155" spans="6:11" ht="15" customHeight="1" x14ac:dyDescent="0.2">
      <c r="F155" s="223"/>
      <c r="G155" s="223"/>
      <c r="K155" s="123"/>
    </row>
    <row r="156" spans="6:11" ht="15" customHeight="1" x14ac:dyDescent="0.2">
      <c r="F156" s="228"/>
      <c r="G156" s="223"/>
      <c r="K156" s="123"/>
    </row>
    <row r="157" spans="6:11" ht="15" customHeight="1" x14ac:dyDescent="0.2">
      <c r="F157" s="228"/>
      <c r="G157" s="223"/>
      <c r="K157" s="123"/>
    </row>
    <row r="158" spans="6:11" ht="15" customHeight="1" x14ac:dyDescent="0.2">
      <c r="F158" s="223"/>
      <c r="G158" s="223"/>
      <c r="K158" s="123"/>
    </row>
    <row r="159" spans="6:11" ht="15" customHeight="1" x14ac:dyDescent="0.2">
      <c r="F159" s="228"/>
      <c r="G159" s="223"/>
      <c r="K159" s="123"/>
    </row>
    <row r="160" spans="6:11" ht="15" customHeight="1" x14ac:dyDescent="0.2">
      <c r="F160" s="228"/>
      <c r="G160" s="223"/>
      <c r="K160" s="123"/>
    </row>
    <row r="161" spans="6:11" ht="15" customHeight="1" x14ac:dyDescent="0.2">
      <c r="F161" s="223"/>
      <c r="G161" s="223"/>
      <c r="K161" s="123"/>
    </row>
    <row r="162" spans="6:11" ht="15" customHeight="1" x14ac:dyDescent="0.2">
      <c r="F162" s="228"/>
      <c r="G162" s="223"/>
      <c r="K162" s="123"/>
    </row>
    <row r="163" spans="6:11" ht="15" customHeight="1" x14ac:dyDescent="0.2">
      <c r="F163" s="228"/>
      <c r="G163" s="223"/>
      <c r="K163" s="123"/>
    </row>
    <row r="164" spans="6:11" ht="15" customHeight="1" x14ac:dyDescent="0.2">
      <c r="F164" s="223"/>
      <c r="G164" s="223"/>
      <c r="K164" s="123"/>
    </row>
    <row r="165" spans="6:11" ht="15" customHeight="1" x14ac:dyDescent="0.2">
      <c r="F165" s="228"/>
      <c r="G165" s="223"/>
      <c r="K165" s="123"/>
    </row>
    <row r="166" spans="6:11" ht="15" customHeight="1" x14ac:dyDescent="0.2">
      <c r="F166" s="228"/>
      <c r="G166" s="223"/>
      <c r="K166" s="123"/>
    </row>
    <row r="167" spans="6:11" ht="15" customHeight="1" x14ac:dyDescent="0.2">
      <c r="F167" s="223"/>
      <c r="G167" s="223"/>
      <c r="K167" s="123"/>
    </row>
    <row r="168" spans="6:11" ht="15" customHeight="1" x14ac:dyDescent="0.2">
      <c r="F168" s="228"/>
      <c r="G168" s="223"/>
      <c r="K168" s="123"/>
    </row>
    <row r="169" spans="6:11" ht="15" customHeight="1" x14ac:dyDescent="0.2">
      <c r="F169" s="228"/>
      <c r="G169" s="223"/>
      <c r="K169" s="123"/>
    </row>
    <row r="170" spans="6:11" ht="15" customHeight="1" x14ac:dyDescent="0.2">
      <c r="F170" s="223"/>
      <c r="G170" s="223"/>
      <c r="K170" s="123"/>
    </row>
    <row r="171" spans="6:11" ht="15" customHeight="1" x14ac:dyDescent="0.2">
      <c r="F171" s="228"/>
      <c r="G171" s="223"/>
      <c r="K171" s="123"/>
    </row>
    <row r="172" spans="6:11" ht="15" customHeight="1" x14ac:dyDescent="0.2">
      <c r="F172" s="228"/>
      <c r="G172" s="223"/>
      <c r="K172" s="123"/>
    </row>
    <row r="173" spans="6:11" ht="15" customHeight="1" x14ac:dyDescent="0.2">
      <c r="F173" s="223"/>
      <c r="G173" s="223"/>
      <c r="K173" s="123"/>
    </row>
    <row r="174" spans="6:11" ht="15" customHeight="1" x14ac:dyDescent="0.2">
      <c r="F174" s="228"/>
      <c r="G174" s="223"/>
      <c r="K174" s="123"/>
    </row>
    <row r="175" spans="6:11" ht="15" customHeight="1" x14ac:dyDescent="0.2">
      <c r="F175" s="228"/>
      <c r="G175" s="223"/>
      <c r="K175" s="123"/>
    </row>
    <row r="176" spans="6:11" ht="15" customHeight="1" x14ac:dyDescent="0.2">
      <c r="F176" s="223"/>
      <c r="G176" s="223"/>
      <c r="K176" s="123"/>
    </row>
    <row r="177" spans="6:11" ht="15" customHeight="1" x14ac:dyDescent="0.2">
      <c r="F177" s="228"/>
      <c r="G177" s="223"/>
      <c r="K177" s="123"/>
    </row>
    <row r="178" spans="6:11" ht="15" customHeight="1" x14ac:dyDescent="0.2">
      <c r="F178" s="228"/>
      <c r="G178" s="223"/>
      <c r="K178" s="123"/>
    </row>
    <row r="179" spans="6:11" ht="15" customHeight="1" x14ac:dyDescent="0.2">
      <c r="F179" s="223"/>
      <c r="G179" s="223"/>
      <c r="K179" s="123"/>
    </row>
    <row r="180" spans="6:11" ht="15" customHeight="1" x14ac:dyDescent="0.2">
      <c r="F180" s="228"/>
      <c r="G180" s="223"/>
      <c r="K180" s="123"/>
    </row>
    <row r="181" spans="6:11" ht="15" customHeight="1" x14ac:dyDescent="0.2">
      <c r="F181" s="228"/>
      <c r="G181" s="223"/>
      <c r="K181" s="123"/>
    </row>
    <row r="182" spans="6:11" ht="15" customHeight="1" x14ac:dyDescent="0.2">
      <c r="F182" s="223"/>
      <c r="G182" s="223"/>
      <c r="K182" s="123"/>
    </row>
    <row r="183" spans="6:11" ht="15" customHeight="1" x14ac:dyDescent="0.2">
      <c r="F183" s="228"/>
      <c r="G183" s="223"/>
      <c r="K183" s="123"/>
    </row>
    <row r="184" spans="6:11" ht="15" customHeight="1" x14ac:dyDescent="0.2">
      <c r="F184" s="228"/>
      <c r="G184" s="223"/>
      <c r="K184" s="123"/>
    </row>
    <row r="185" spans="6:11" ht="15" customHeight="1" x14ac:dyDescent="0.2">
      <c r="F185" s="223"/>
      <c r="G185" s="223"/>
      <c r="K185" s="123"/>
    </row>
    <row r="186" spans="6:11" ht="15" customHeight="1" x14ac:dyDescent="0.2">
      <c r="F186" s="228"/>
      <c r="G186" s="223"/>
      <c r="K186" s="123"/>
    </row>
    <row r="187" spans="6:11" ht="15" customHeight="1" x14ac:dyDescent="0.2">
      <c r="F187" s="228"/>
      <c r="G187" s="223"/>
      <c r="K187" s="123"/>
    </row>
    <row r="188" spans="6:11" ht="15" customHeight="1" x14ac:dyDescent="0.2">
      <c r="F188" s="223"/>
      <c r="G188" s="223"/>
      <c r="K188" s="123"/>
    </row>
    <row r="189" spans="6:11" ht="15" customHeight="1" x14ac:dyDescent="0.2">
      <c r="F189" s="228"/>
      <c r="G189" s="223"/>
      <c r="K189" s="123"/>
    </row>
    <row r="190" spans="6:11" ht="15" customHeight="1" x14ac:dyDescent="0.2">
      <c r="F190" s="228"/>
      <c r="G190" s="223"/>
      <c r="K190" s="123"/>
    </row>
    <row r="191" spans="6:11" ht="15" customHeight="1" x14ac:dyDescent="0.2">
      <c r="F191" s="223"/>
      <c r="G191" s="223"/>
      <c r="K191" s="123"/>
    </row>
    <row r="192" spans="6:11" ht="15" customHeight="1" x14ac:dyDescent="0.2">
      <c r="F192" s="228"/>
      <c r="G192" s="223"/>
      <c r="K192" s="123"/>
    </row>
    <row r="193" spans="6:11" ht="15" customHeight="1" x14ac:dyDescent="0.2">
      <c r="F193" s="228"/>
      <c r="G193" s="223"/>
      <c r="K193" s="123"/>
    </row>
    <row r="194" spans="6:11" ht="15" customHeight="1" x14ac:dyDescent="0.2">
      <c r="F194" s="223"/>
      <c r="G194" s="223"/>
      <c r="K194" s="123"/>
    </row>
    <row r="195" spans="6:11" ht="15" customHeight="1" x14ac:dyDescent="0.2">
      <c r="F195" s="228"/>
      <c r="G195" s="223"/>
      <c r="K195" s="123"/>
    </row>
    <row r="196" spans="6:11" ht="15" customHeight="1" x14ac:dyDescent="0.2">
      <c r="F196" s="228"/>
      <c r="G196" s="223"/>
      <c r="K196" s="123"/>
    </row>
    <row r="197" spans="6:11" ht="15" customHeight="1" x14ac:dyDescent="0.2">
      <c r="F197" s="223"/>
      <c r="G197" s="223"/>
      <c r="K197" s="123"/>
    </row>
    <row r="198" spans="6:11" ht="15" customHeight="1" x14ac:dyDescent="0.2">
      <c r="F198" s="228"/>
      <c r="G198" s="223"/>
      <c r="K198" s="123"/>
    </row>
    <row r="199" spans="6:11" ht="15" customHeight="1" x14ac:dyDescent="0.2">
      <c r="F199" s="228"/>
      <c r="G199" s="223"/>
      <c r="K199" s="123"/>
    </row>
    <row r="200" spans="6:11" ht="15" customHeight="1" x14ac:dyDescent="0.2">
      <c r="F200" s="223"/>
      <c r="G200" s="223"/>
      <c r="K200" s="123"/>
    </row>
    <row r="201" spans="6:11" ht="15" customHeight="1" x14ac:dyDescent="0.2">
      <c r="F201" s="228"/>
      <c r="G201" s="223"/>
      <c r="K201" s="123"/>
    </row>
    <row r="202" spans="6:11" ht="15" customHeight="1" x14ac:dyDescent="0.2">
      <c r="F202" s="228"/>
      <c r="G202" s="223"/>
      <c r="K202" s="123"/>
    </row>
    <row r="203" spans="6:11" ht="15" customHeight="1" x14ac:dyDescent="0.2">
      <c r="F203" s="223"/>
      <c r="G203" s="223"/>
      <c r="K203" s="123"/>
    </row>
    <row r="204" spans="6:11" ht="15" customHeight="1" x14ac:dyDescent="0.2">
      <c r="F204" s="228"/>
      <c r="G204" s="223"/>
      <c r="K204" s="123"/>
    </row>
    <row r="205" spans="6:11" ht="15" customHeight="1" x14ac:dyDescent="0.2">
      <c r="F205" s="228"/>
      <c r="G205" s="223"/>
      <c r="K205" s="123"/>
    </row>
    <row r="206" spans="6:11" ht="15" customHeight="1" x14ac:dyDescent="0.2">
      <c r="F206" s="228"/>
      <c r="G206" s="223"/>
      <c r="K206" s="123"/>
    </row>
    <row r="207" spans="6:11" ht="15" customHeight="1" x14ac:dyDescent="0.2">
      <c r="F207" s="228"/>
      <c r="G207" s="223"/>
      <c r="K207" s="123"/>
    </row>
    <row r="208" spans="6:11" ht="15" customHeight="1" x14ac:dyDescent="0.2">
      <c r="F208" s="223"/>
      <c r="G208" s="223"/>
      <c r="K208" s="123"/>
    </row>
    <row r="209" spans="6:11" ht="15" customHeight="1" x14ac:dyDescent="0.2">
      <c r="F209" s="228"/>
      <c r="G209" s="223"/>
      <c r="K209" s="123"/>
    </row>
    <row r="210" spans="6:11" ht="15" customHeight="1" x14ac:dyDescent="0.2">
      <c r="F210" s="228"/>
      <c r="G210" s="223"/>
      <c r="K210" s="123"/>
    </row>
    <row r="211" spans="6:11" ht="15" customHeight="1" x14ac:dyDescent="0.2">
      <c r="F211" s="228"/>
      <c r="G211" s="223"/>
      <c r="K211" s="123"/>
    </row>
    <row r="212" spans="6:11" ht="15" customHeight="1" x14ac:dyDescent="0.2">
      <c r="F212" s="228"/>
      <c r="G212" s="223"/>
      <c r="K212" s="123"/>
    </row>
    <row r="213" spans="6:11" ht="15" customHeight="1" x14ac:dyDescent="0.2">
      <c r="F213" s="223"/>
      <c r="G213" s="223"/>
      <c r="K213" s="123"/>
    </row>
    <row r="214" spans="6:11" ht="15" customHeight="1" x14ac:dyDescent="0.2">
      <c r="F214" s="228"/>
      <c r="G214" s="223"/>
      <c r="K214" s="123"/>
    </row>
    <row r="215" spans="6:11" ht="15" customHeight="1" x14ac:dyDescent="0.2">
      <c r="F215" s="228"/>
      <c r="G215" s="223"/>
      <c r="K215" s="123"/>
    </row>
    <row r="216" spans="6:11" ht="15" customHeight="1" x14ac:dyDescent="0.2">
      <c r="F216" s="228"/>
      <c r="G216" s="223"/>
      <c r="K216" s="123"/>
    </row>
    <row r="217" spans="6:11" ht="15" customHeight="1" x14ac:dyDescent="0.2">
      <c r="F217" s="228"/>
      <c r="G217" s="223"/>
      <c r="K217" s="123"/>
    </row>
  </sheetData>
  <mergeCells count="24">
    <mergeCell ref="B48:C49"/>
    <mergeCell ref="D48:D49"/>
    <mergeCell ref="L20:L23"/>
    <mergeCell ref="Q30:R30"/>
    <mergeCell ref="B38:C38"/>
    <mergeCell ref="B40:C40"/>
    <mergeCell ref="I42:J42"/>
    <mergeCell ref="B20:D20"/>
    <mergeCell ref="G20:G23"/>
    <mergeCell ref="H20:H23"/>
    <mergeCell ref="I20:I23"/>
    <mergeCell ref="J20:J23"/>
    <mergeCell ref="K20:K23"/>
    <mergeCell ref="Q13:R13"/>
    <mergeCell ref="C14:D14"/>
    <mergeCell ref="C15:D15"/>
    <mergeCell ref="C16:D16"/>
    <mergeCell ref="C18:D18"/>
    <mergeCell ref="C10:D10"/>
    <mergeCell ref="C13:D13"/>
    <mergeCell ref="A3:E3"/>
    <mergeCell ref="A4:E4"/>
    <mergeCell ref="A6:E6"/>
    <mergeCell ref="B8:D8"/>
  </mergeCells>
  <dataValidations count="1">
    <dataValidation type="whole" allowBlank="1" showInputMessage="1" showErrorMessage="1" errorTitle="Errore di inserimento dato" error="Il valore intero da inserire deve essere compreso tra 0 e 10." promptTitle="Opzioni di inserimento" prompt="Il valore intero da inserire deve essere compreso tra 0 e 10." sqref="WLP983073 IZ40 SV40 ACR40 AMN40 AWJ40 BGF40 BQB40 BZX40 CJT40 CTP40 DDL40 DNH40 DXD40 EGZ40 EQV40 FAR40 FKN40 FUJ40 GEF40 GOB40 GXX40 HHT40 HRP40 IBL40 ILH40 IVD40 JEZ40 JOV40 JYR40 KIN40 KSJ40 LCF40 LMB40 LVX40 MFT40 MPP40 MZL40 NJH40 NTD40 OCZ40 OMV40 OWR40 PGN40 PQJ40 QAF40 QKB40 QTX40 RDT40 RNP40 RXL40 SHH40 SRD40 TAZ40 TKV40 TUR40 UEN40 UOJ40 UYF40 VIB40 VRX40 WBT40 WLP40 WVL40 D65573 IZ65571 SV65571 ACR65571 AMN65571 AWJ65571 BGF65571 BQB65571 BZX65571 CJT65571 CTP65571 DDL65571 DNH65571 DXD65571 EGZ65571 EQV65571 FAR65571 FKN65571 FUJ65571 GEF65571 GOB65571 GXX65571 HHT65571 HRP65571 IBL65571 ILH65571 IVD65571 JEZ65571 JOV65571 JYR65571 KIN65571 KSJ65571 LCF65571 LMB65571 LVX65571 MFT65571 MPP65571 MZL65571 NJH65571 NTD65571 OCZ65571 OMV65571 OWR65571 PGN65571 PQJ65571 QAF65571 QKB65571 QTX65571 RDT65571 RNP65571 RXL65571 SHH65571 SRD65571 TAZ65571 TKV65571 TUR65571 UEN65571 UOJ65571 UYF65571 VIB65571 VRX65571 WBT65571 WLP65571 WVL65571 D131109 IZ131107 SV131107 ACR131107 AMN131107 AWJ131107 BGF131107 BQB131107 BZX131107 CJT131107 CTP131107 DDL131107 DNH131107 DXD131107 EGZ131107 EQV131107 FAR131107 FKN131107 FUJ131107 GEF131107 GOB131107 GXX131107 HHT131107 HRP131107 IBL131107 ILH131107 IVD131107 JEZ131107 JOV131107 JYR131107 KIN131107 KSJ131107 LCF131107 LMB131107 LVX131107 MFT131107 MPP131107 MZL131107 NJH131107 NTD131107 OCZ131107 OMV131107 OWR131107 PGN131107 PQJ131107 QAF131107 QKB131107 QTX131107 RDT131107 RNP131107 RXL131107 SHH131107 SRD131107 TAZ131107 TKV131107 TUR131107 UEN131107 UOJ131107 UYF131107 VIB131107 VRX131107 WBT131107 WLP131107 WVL131107 D196645 IZ196643 SV196643 ACR196643 AMN196643 AWJ196643 BGF196643 BQB196643 BZX196643 CJT196643 CTP196643 DDL196643 DNH196643 DXD196643 EGZ196643 EQV196643 FAR196643 FKN196643 FUJ196643 GEF196643 GOB196643 GXX196643 HHT196643 HRP196643 IBL196643 ILH196643 IVD196643 JEZ196643 JOV196643 JYR196643 KIN196643 KSJ196643 LCF196643 LMB196643 LVX196643 MFT196643 MPP196643 MZL196643 NJH196643 NTD196643 OCZ196643 OMV196643 OWR196643 PGN196643 PQJ196643 QAF196643 QKB196643 QTX196643 RDT196643 RNP196643 RXL196643 SHH196643 SRD196643 TAZ196643 TKV196643 TUR196643 UEN196643 UOJ196643 UYF196643 VIB196643 VRX196643 WBT196643 WLP196643 WVL196643 D262181 IZ262179 SV262179 ACR262179 AMN262179 AWJ262179 BGF262179 BQB262179 BZX262179 CJT262179 CTP262179 DDL262179 DNH262179 DXD262179 EGZ262179 EQV262179 FAR262179 FKN262179 FUJ262179 GEF262179 GOB262179 GXX262179 HHT262179 HRP262179 IBL262179 ILH262179 IVD262179 JEZ262179 JOV262179 JYR262179 KIN262179 KSJ262179 LCF262179 LMB262179 LVX262179 MFT262179 MPP262179 MZL262179 NJH262179 NTD262179 OCZ262179 OMV262179 OWR262179 PGN262179 PQJ262179 QAF262179 QKB262179 QTX262179 RDT262179 RNP262179 RXL262179 SHH262179 SRD262179 TAZ262179 TKV262179 TUR262179 UEN262179 UOJ262179 UYF262179 VIB262179 VRX262179 WBT262179 WLP262179 WVL262179 D327717 IZ327715 SV327715 ACR327715 AMN327715 AWJ327715 BGF327715 BQB327715 BZX327715 CJT327715 CTP327715 DDL327715 DNH327715 DXD327715 EGZ327715 EQV327715 FAR327715 FKN327715 FUJ327715 GEF327715 GOB327715 GXX327715 HHT327715 HRP327715 IBL327715 ILH327715 IVD327715 JEZ327715 JOV327715 JYR327715 KIN327715 KSJ327715 LCF327715 LMB327715 LVX327715 MFT327715 MPP327715 MZL327715 NJH327715 NTD327715 OCZ327715 OMV327715 OWR327715 PGN327715 PQJ327715 QAF327715 QKB327715 QTX327715 RDT327715 RNP327715 RXL327715 SHH327715 SRD327715 TAZ327715 TKV327715 TUR327715 UEN327715 UOJ327715 UYF327715 VIB327715 VRX327715 WBT327715 WLP327715 WVL327715 D393253 IZ393251 SV393251 ACR393251 AMN393251 AWJ393251 BGF393251 BQB393251 BZX393251 CJT393251 CTP393251 DDL393251 DNH393251 DXD393251 EGZ393251 EQV393251 FAR393251 FKN393251 FUJ393251 GEF393251 GOB393251 GXX393251 HHT393251 HRP393251 IBL393251 ILH393251 IVD393251 JEZ393251 JOV393251 JYR393251 KIN393251 KSJ393251 LCF393251 LMB393251 LVX393251 MFT393251 MPP393251 MZL393251 NJH393251 NTD393251 OCZ393251 OMV393251 OWR393251 PGN393251 PQJ393251 QAF393251 QKB393251 QTX393251 RDT393251 RNP393251 RXL393251 SHH393251 SRD393251 TAZ393251 TKV393251 TUR393251 UEN393251 UOJ393251 UYF393251 VIB393251 VRX393251 WBT393251 WLP393251 WVL393251 D458789 IZ458787 SV458787 ACR458787 AMN458787 AWJ458787 BGF458787 BQB458787 BZX458787 CJT458787 CTP458787 DDL458787 DNH458787 DXD458787 EGZ458787 EQV458787 FAR458787 FKN458787 FUJ458787 GEF458787 GOB458787 GXX458787 HHT458787 HRP458787 IBL458787 ILH458787 IVD458787 JEZ458787 JOV458787 JYR458787 KIN458787 KSJ458787 LCF458787 LMB458787 LVX458787 MFT458787 MPP458787 MZL458787 NJH458787 NTD458787 OCZ458787 OMV458787 OWR458787 PGN458787 PQJ458787 QAF458787 QKB458787 QTX458787 RDT458787 RNP458787 RXL458787 SHH458787 SRD458787 TAZ458787 TKV458787 TUR458787 UEN458787 UOJ458787 UYF458787 VIB458787 VRX458787 WBT458787 WLP458787 WVL458787 D524325 IZ524323 SV524323 ACR524323 AMN524323 AWJ524323 BGF524323 BQB524323 BZX524323 CJT524323 CTP524323 DDL524323 DNH524323 DXD524323 EGZ524323 EQV524323 FAR524323 FKN524323 FUJ524323 GEF524323 GOB524323 GXX524323 HHT524323 HRP524323 IBL524323 ILH524323 IVD524323 JEZ524323 JOV524323 JYR524323 KIN524323 KSJ524323 LCF524323 LMB524323 LVX524323 MFT524323 MPP524323 MZL524323 NJH524323 NTD524323 OCZ524323 OMV524323 OWR524323 PGN524323 PQJ524323 QAF524323 QKB524323 QTX524323 RDT524323 RNP524323 RXL524323 SHH524323 SRD524323 TAZ524323 TKV524323 TUR524323 UEN524323 UOJ524323 UYF524323 VIB524323 VRX524323 WBT524323 WLP524323 WVL524323 D589861 IZ589859 SV589859 ACR589859 AMN589859 AWJ589859 BGF589859 BQB589859 BZX589859 CJT589859 CTP589859 DDL589859 DNH589859 DXD589859 EGZ589859 EQV589859 FAR589859 FKN589859 FUJ589859 GEF589859 GOB589859 GXX589859 HHT589859 HRP589859 IBL589859 ILH589859 IVD589859 JEZ589859 JOV589859 JYR589859 KIN589859 KSJ589859 LCF589859 LMB589859 LVX589859 MFT589859 MPP589859 MZL589859 NJH589859 NTD589859 OCZ589859 OMV589859 OWR589859 PGN589859 PQJ589859 QAF589859 QKB589859 QTX589859 RDT589859 RNP589859 RXL589859 SHH589859 SRD589859 TAZ589859 TKV589859 TUR589859 UEN589859 UOJ589859 UYF589859 VIB589859 VRX589859 WBT589859 WLP589859 WVL589859 D655397 IZ655395 SV655395 ACR655395 AMN655395 AWJ655395 BGF655395 BQB655395 BZX655395 CJT655395 CTP655395 DDL655395 DNH655395 DXD655395 EGZ655395 EQV655395 FAR655395 FKN655395 FUJ655395 GEF655395 GOB655395 GXX655395 HHT655395 HRP655395 IBL655395 ILH655395 IVD655395 JEZ655395 JOV655395 JYR655395 KIN655395 KSJ655395 LCF655395 LMB655395 LVX655395 MFT655395 MPP655395 MZL655395 NJH655395 NTD655395 OCZ655395 OMV655395 OWR655395 PGN655395 PQJ655395 QAF655395 QKB655395 QTX655395 RDT655395 RNP655395 RXL655395 SHH655395 SRD655395 TAZ655395 TKV655395 TUR655395 UEN655395 UOJ655395 UYF655395 VIB655395 VRX655395 WBT655395 WLP655395 WVL655395 D720933 IZ720931 SV720931 ACR720931 AMN720931 AWJ720931 BGF720931 BQB720931 BZX720931 CJT720931 CTP720931 DDL720931 DNH720931 DXD720931 EGZ720931 EQV720931 FAR720931 FKN720931 FUJ720931 GEF720931 GOB720931 GXX720931 HHT720931 HRP720931 IBL720931 ILH720931 IVD720931 JEZ720931 JOV720931 JYR720931 KIN720931 KSJ720931 LCF720931 LMB720931 LVX720931 MFT720931 MPP720931 MZL720931 NJH720931 NTD720931 OCZ720931 OMV720931 OWR720931 PGN720931 PQJ720931 QAF720931 QKB720931 QTX720931 RDT720931 RNP720931 RXL720931 SHH720931 SRD720931 TAZ720931 TKV720931 TUR720931 UEN720931 UOJ720931 UYF720931 VIB720931 VRX720931 WBT720931 WLP720931 WVL720931 D786469 IZ786467 SV786467 ACR786467 AMN786467 AWJ786467 BGF786467 BQB786467 BZX786467 CJT786467 CTP786467 DDL786467 DNH786467 DXD786467 EGZ786467 EQV786467 FAR786467 FKN786467 FUJ786467 GEF786467 GOB786467 GXX786467 HHT786467 HRP786467 IBL786467 ILH786467 IVD786467 JEZ786467 JOV786467 JYR786467 KIN786467 KSJ786467 LCF786467 LMB786467 LVX786467 MFT786467 MPP786467 MZL786467 NJH786467 NTD786467 OCZ786467 OMV786467 OWR786467 PGN786467 PQJ786467 QAF786467 QKB786467 QTX786467 RDT786467 RNP786467 RXL786467 SHH786467 SRD786467 TAZ786467 TKV786467 TUR786467 UEN786467 UOJ786467 UYF786467 VIB786467 VRX786467 WBT786467 WLP786467 WVL786467 D852005 IZ852003 SV852003 ACR852003 AMN852003 AWJ852003 BGF852003 BQB852003 BZX852003 CJT852003 CTP852003 DDL852003 DNH852003 DXD852003 EGZ852003 EQV852003 FAR852003 FKN852003 FUJ852003 GEF852003 GOB852003 GXX852003 HHT852003 HRP852003 IBL852003 ILH852003 IVD852003 JEZ852003 JOV852003 JYR852003 KIN852003 KSJ852003 LCF852003 LMB852003 LVX852003 MFT852003 MPP852003 MZL852003 NJH852003 NTD852003 OCZ852003 OMV852003 OWR852003 PGN852003 PQJ852003 QAF852003 QKB852003 QTX852003 RDT852003 RNP852003 RXL852003 SHH852003 SRD852003 TAZ852003 TKV852003 TUR852003 UEN852003 UOJ852003 UYF852003 VIB852003 VRX852003 WBT852003 WLP852003 WVL852003 D917541 IZ917539 SV917539 ACR917539 AMN917539 AWJ917539 BGF917539 BQB917539 BZX917539 CJT917539 CTP917539 DDL917539 DNH917539 DXD917539 EGZ917539 EQV917539 FAR917539 FKN917539 FUJ917539 GEF917539 GOB917539 GXX917539 HHT917539 HRP917539 IBL917539 ILH917539 IVD917539 JEZ917539 JOV917539 JYR917539 KIN917539 KSJ917539 LCF917539 LMB917539 LVX917539 MFT917539 MPP917539 MZL917539 NJH917539 NTD917539 OCZ917539 OMV917539 OWR917539 PGN917539 PQJ917539 QAF917539 QKB917539 QTX917539 RDT917539 RNP917539 RXL917539 SHH917539 SRD917539 TAZ917539 TKV917539 TUR917539 UEN917539 UOJ917539 UYF917539 VIB917539 VRX917539 WBT917539 WLP917539 WVL917539 D983077 IZ983075 SV983075 ACR983075 AMN983075 AWJ983075 BGF983075 BQB983075 BZX983075 CJT983075 CTP983075 DDL983075 DNH983075 DXD983075 EGZ983075 EQV983075 FAR983075 FKN983075 FUJ983075 GEF983075 GOB983075 GXX983075 HHT983075 HRP983075 IBL983075 ILH983075 IVD983075 JEZ983075 JOV983075 JYR983075 KIN983075 KSJ983075 LCF983075 LMB983075 LVX983075 MFT983075 MPP983075 MZL983075 NJH983075 NTD983075 OCZ983075 OMV983075 OWR983075 PGN983075 PQJ983075 QAF983075 QKB983075 QTX983075 RDT983075 RNP983075 RXL983075 SHH983075 SRD983075 TAZ983075 TKV983075 TUR983075 UEN983075 UOJ983075 UYF983075 VIB983075 VRX983075 WBT983075 WLP983075 WVL983075 WVL983073 IZ38 SV38 ACR38 AMN38 AWJ38 BGF38 BQB38 BZX38 CJT38 CTP38 DDL38 DNH38 DXD38 EGZ38 EQV38 FAR38 FKN38 FUJ38 GEF38 GOB38 GXX38 HHT38 HRP38 IBL38 ILH38 IVD38 JEZ38 JOV38 JYR38 KIN38 KSJ38 LCF38 LMB38 LVX38 MFT38 MPP38 MZL38 NJH38 NTD38 OCZ38 OMV38 OWR38 PGN38 PQJ38 QAF38 QKB38 QTX38 RDT38 RNP38 RXL38 SHH38 SRD38 TAZ38 TKV38 TUR38 UEN38 UOJ38 UYF38 VIB38 VRX38 WBT38 WLP38 WVL38 D65571 IZ65569 SV65569 ACR65569 AMN65569 AWJ65569 BGF65569 BQB65569 BZX65569 CJT65569 CTP65569 DDL65569 DNH65569 DXD65569 EGZ65569 EQV65569 FAR65569 FKN65569 FUJ65569 GEF65569 GOB65569 GXX65569 HHT65569 HRP65569 IBL65569 ILH65569 IVD65569 JEZ65569 JOV65569 JYR65569 KIN65569 KSJ65569 LCF65569 LMB65569 LVX65569 MFT65569 MPP65569 MZL65569 NJH65569 NTD65569 OCZ65569 OMV65569 OWR65569 PGN65569 PQJ65569 QAF65569 QKB65569 QTX65569 RDT65569 RNP65569 RXL65569 SHH65569 SRD65569 TAZ65569 TKV65569 TUR65569 UEN65569 UOJ65569 UYF65569 VIB65569 VRX65569 WBT65569 WLP65569 WVL65569 D131107 IZ131105 SV131105 ACR131105 AMN131105 AWJ131105 BGF131105 BQB131105 BZX131105 CJT131105 CTP131105 DDL131105 DNH131105 DXD131105 EGZ131105 EQV131105 FAR131105 FKN131105 FUJ131105 GEF131105 GOB131105 GXX131105 HHT131105 HRP131105 IBL131105 ILH131105 IVD131105 JEZ131105 JOV131105 JYR131105 KIN131105 KSJ131105 LCF131105 LMB131105 LVX131105 MFT131105 MPP131105 MZL131105 NJH131105 NTD131105 OCZ131105 OMV131105 OWR131105 PGN131105 PQJ131105 QAF131105 QKB131105 QTX131105 RDT131105 RNP131105 RXL131105 SHH131105 SRD131105 TAZ131105 TKV131105 TUR131105 UEN131105 UOJ131105 UYF131105 VIB131105 VRX131105 WBT131105 WLP131105 WVL131105 D196643 IZ196641 SV196641 ACR196641 AMN196641 AWJ196641 BGF196641 BQB196641 BZX196641 CJT196641 CTP196641 DDL196641 DNH196641 DXD196641 EGZ196641 EQV196641 FAR196641 FKN196641 FUJ196641 GEF196641 GOB196641 GXX196641 HHT196641 HRP196641 IBL196641 ILH196641 IVD196641 JEZ196641 JOV196641 JYR196641 KIN196641 KSJ196641 LCF196641 LMB196641 LVX196641 MFT196641 MPP196641 MZL196641 NJH196641 NTD196641 OCZ196641 OMV196641 OWR196641 PGN196641 PQJ196641 QAF196641 QKB196641 QTX196641 RDT196641 RNP196641 RXL196641 SHH196641 SRD196641 TAZ196641 TKV196641 TUR196641 UEN196641 UOJ196641 UYF196641 VIB196641 VRX196641 WBT196641 WLP196641 WVL196641 D262179 IZ262177 SV262177 ACR262177 AMN262177 AWJ262177 BGF262177 BQB262177 BZX262177 CJT262177 CTP262177 DDL262177 DNH262177 DXD262177 EGZ262177 EQV262177 FAR262177 FKN262177 FUJ262177 GEF262177 GOB262177 GXX262177 HHT262177 HRP262177 IBL262177 ILH262177 IVD262177 JEZ262177 JOV262177 JYR262177 KIN262177 KSJ262177 LCF262177 LMB262177 LVX262177 MFT262177 MPP262177 MZL262177 NJH262177 NTD262177 OCZ262177 OMV262177 OWR262177 PGN262177 PQJ262177 QAF262177 QKB262177 QTX262177 RDT262177 RNP262177 RXL262177 SHH262177 SRD262177 TAZ262177 TKV262177 TUR262177 UEN262177 UOJ262177 UYF262177 VIB262177 VRX262177 WBT262177 WLP262177 WVL262177 D327715 IZ327713 SV327713 ACR327713 AMN327713 AWJ327713 BGF327713 BQB327713 BZX327713 CJT327713 CTP327713 DDL327713 DNH327713 DXD327713 EGZ327713 EQV327713 FAR327713 FKN327713 FUJ327713 GEF327713 GOB327713 GXX327713 HHT327713 HRP327713 IBL327713 ILH327713 IVD327713 JEZ327713 JOV327713 JYR327713 KIN327713 KSJ327713 LCF327713 LMB327713 LVX327713 MFT327713 MPP327713 MZL327713 NJH327713 NTD327713 OCZ327713 OMV327713 OWR327713 PGN327713 PQJ327713 QAF327713 QKB327713 QTX327713 RDT327713 RNP327713 RXL327713 SHH327713 SRD327713 TAZ327713 TKV327713 TUR327713 UEN327713 UOJ327713 UYF327713 VIB327713 VRX327713 WBT327713 WLP327713 WVL327713 D393251 IZ393249 SV393249 ACR393249 AMN393249 AWJ393249 BGF393249 BQB393249 BZX393249 CJT393249 CTP393249 DDL393249 DNH393249 DXD393249 EGZ393249 EQV393249 FAR393249 FKN393249 FUJ393249 GEF393249 GOB393249 GXX393249 HHT393249 HRP393249 IBL393249 ILH393249 IVD393249 JEZ393249 JOV393249 JYR393249 KIN393249 KSJ393249 LCF393249 LMB393249 LVX393249 MFT393249 MPP393249 MZL393249 NJH393249 NTD393249 OCZ393249 OMV393249 OWR393249 PGN393249 PQJ393249 QAF393249 QKB393249 QTX393249 RDT393249 RNP393249 RXL393249 SHH393249 SRD393249 TAZ393249 TKV393249 TUR393249 UEN393249 UOJ393249 UYF393249 VIB393249 VRX393249 WBT393249 WLP393249 WVL393249 D458787 IZ458785 SV458785 ACR458785 AMN458785 AWJ458785 BGF458785 BQB458785 BZX458785 CJT458785 CTP458785 DDL458785 DNH458785 DXD458785 EGZ458785 EQV458785 FAR458785 FKN458785 FUJ458785 GEF458785 GOB458785 GXX458785 HHT458785 HRP458785 IBL458785 ILH458785 IVD458785 JEZ458785 JOV458785 JYR458785 KIN458785 KSJ458785 LCF458785 LMB458785 LVX458785 MFT458785 MPP458785 MZL458785 NJH458785 NTD458785 OCZ458785 OMV458785 OWR458785 PGN458785 PQJ458785 QAF458785 QKB458785 QTX458785 RDT458785 RNP458785 RXL458785 SHH458785 SRD458785 TAZ458785 TKV458785 TUR458785 UEN458785 UOJ458785 UYF458785 VIB458785 VRX458785 WBT458785 WLP458785 WVL458785 D524323 IZ524321 SV524321 ACR524321 AMN524321 AWJ524321 BGF524321 BQB524321 BZX524321 CJT524321 CTP524321 DDL524321 DNH524321 DXD524321 EGZ524321 EQV524321 FAR524321 FKN524321 FUJ524321 GEF524321 GOB524321 GXX524321 HHT524321 HRP524321 IBL524321 ILH524321 IVD524321 JEZ524321 JOV524321 JYR524321 KIN524321 KSJ524321 LCF524321 LMB524321 LVX524321 MFT524321 MPP524321 MZL524321 NJH524321 NTD524321 OCZ524321 OMV524321 OWR524321 PGN524321 PQJ524321 QAF524321 QKB524321 QTX524321 RDT524321 RNP524321 RXL524321 SHH524321 SRD524321 TAZ524321 TKV524321 TUR524321 UEN524321 UOJ524321 UYF524321 VIB524321 VRX524321 WBT524321 WLP524321 WVL524321 D589859 IZ589857 SV589857 ACR589857 AMN589857 AWJ589857 BGF589857 BQB589857 BZX589857 CJT589857 CTP589857 DDL589857 DNH589857 DXD589857 EGZ589857 EQV589857 FAR589857 FKN589857 FUJ589857 GEF589857 GOB589857 GXX589857 HHT589857 HRP589857 IBL589857 ILH589857 IVD589857 JEZ589857 JOV589857 JYR589857 KIN589857 KSJ589857 LCF589857 LMB589857 LVX589857 MFT589857 MPP589857 MZL589857 NJH589857 NTD589857 OCZ589857 OMV589857 OWR589857 PGN589857 PQJ589857 QAF589857 QKB589857 QTX589857 RDT589857 RNP589857 RXL589857 SHH589857 SRD589857 TAZ589857 TKV589857 TUR589857 UEN589857 UOJ589857 UYF589857 VIB589857 VRX589857 WBT589857 WLP589857 WVL589857 D655395 IZ655393 SV655393 ACR655393 AMN655393 AWJ655393 BGF655393 BQB655393 BZX655393 CJT655393 CTP655393 DDL655393 DNH655393 DXD655393 EGZ655393 EQV655393 FAR655393 FKN655393 FUJ655393 GEF655393 GOB655393 GXX655393 HHT655393 HRP655393 IBL655393 ILH655393 IVD655393 JEZ655393 JOV655393 JYR655393 KIN655393 KSJ655393 LCF655393 LMB655393 LVX655393 MFT655393 MPP655393 MZL655393 NJH655393 NTD655393 OCZ655393 OMV655393 OWR655393 PGN655393 PQJ655393 QAF655393 QKB655393 QTX655393 RDT655393 RNP655393 RXL655393 SHH655393 SRD655393 TAZ655393 TKV655393 TUR655393 UEN655393 UOJ655393 UYF655393 VIB655393 VRX655393 WBT655393 WLP655393 WVL655393 D720931 IZ720929 SV720929 ACR720929 AMN720929 AWJ720929 BGF720929 BQB720929 BZX720929 CJT720929 CTP720929 DDL720929 DNH720929 DXD720929 EGZ720929 EQV720929 FAR720929 FKN720929 FUJ720929 GEF720929 GOB720929 GXX720929 HHT720929 HRP720929 IBL720929 ILH720929 IVD720929 JEZ720929 JOV720929 JYR720929 KIN720929 KSJ720929 LCF720929 LMB720929 LVX720929 MFT720929 MPP720929 MZL720929 NJH720929 NTD720929 OCZ720929 OMV720929 OWR720929 PGN720929 PQJ720929 QAF720929 QKB720929 QTX720929 RDT720929 RNP720929 RXL720929 SHH720929 SRD720929 TAZ720929 TKV720929 TUR720929 UEN720929 UOJ720929 UYF720929 VIB720929 VRX720929 WBT720929 WLP720929 WVL720929 D786467 IZ786465 SV786465 ACR786465 AMN786465 AWJ786465 BGF786465 BQB786465 BZX786465 CJT786465 CTP786465 DDL786465 DNH786465 DXD786465 EGZ786465 EQV786465 FAR786465 FKN786465 FUJ786465 GEF786465 GOB786465 GXX786465 HHT786465 HRP786465 IBL786465 ILH786465 IVD786465 JEZ786465 JOV786465 JYR786465 KIN786465 KSJ786465 LCF786465 LMB786465 LVX786465 MFT786465 MPP786465 MZL786465 NJH786465 NTD786465 OCZ786465 OMV786465 OWR786465 PGN786465 PQJ786465 QAF786465 QKB786465 QTX786465 RDT786465 RNP786465 RXL786465 SHH786465 SRD786465 TAZ786465 TKV786465 TUR786465 UEN786465 UOJ786465 UYF786465 VIB786465 VRX786465 WBT786465 WLP786465 WVL786465 D852003 IZ852001 SV852001 ACR852001 AMN852001 AWJ852001 BGF852001 BQB852001 BZX852001 CJT852001 CTP852001 DDL852001 DNH852001 DXD852001 EGZ852001 EQV852001 FAR852001 FKN852001 FUJ852001 GEF852001 GOB852001 GXX852001 HHT852001 HRP852001 IBL852001 ILH852001 IVD852001 JEZ852001 JOV852001 JYR852001 KIN852001 KSJ852001 LCF852001 LMB852001 LVX852001 MFT852001 MPP852001 MZL852001 NJH852001 NTD852001 OCZ852001 OMV852001 OWR852001 PGN852001 PQJ852001 QAF852001 QKB852001 QTX852001 RDT852001 RNP852001 RXL852001 SHH852001 SRD852001 TAZ852001 TKV852001 TUR852001 UEN852001 UOJ852001 UYF852001 VIB852001 VRX852001 WBT852001 WLP852001 WVL852001 D917539 IZ917537 SV917537 ACR917537 AMN917537 AWJ917537 BGF917537 BQB917537 BZX917537 CJT917537 CTP917537 DDL917537 DNH917537 DXD917537 EGZ917537 EQV917537 FAR917537 FKN917537 FUJ917537 GEF917537 GOB917537 GXX917537 HHT917537 HRP917537 IBL917537 ILH917537 IVD917537 JEZ917537 JOV917537 JYR917537 KIN917537 KSJ917537 LCF917537 LMB917537 LVX917537 MFT917537 MPP917537 MZL917537 NJH917537 NTD917537 OCZ917537 OMV917537 OWR917537 PGN917537 PQJ917537 QAF917537 QKB917537 QTX917537 RDT917537 RNP917537 RXL917537 SHH917537 SRD917537 TAZ917537 TKV917537 TUR917537 UEN917537 UOJ917537 UYF917537 VIB917537 VRX917537 WBT917537 WLP917537 WVL917537 D983075 IZ983073 SV983073 ACR983073 AMN983073 AWJ983073 BGF983073 BQB983073 BZX983073 CJT983073 CTP983073 DDL983073 DNH983073 DXD983073 EGZ983073 EQV983073 FAR983073 FKN983073 FUJ983073 GEF983073 GOB983073 GXX983073 HHT983073 HRP983073 IBL983073 ILH983073 IVD983073 JEZ983073 JOV983073 JYR983073 KIN983073 KSJ983073 LCF983073 LMB983073 LVX983073 MFT983073 MPP983073 MZL983073 NJH983073 NTD983073 OCZ983073 OMV983073 OWR983073 PGN983073 PQJ983073 QAF983073 QKB983073 QTX983073 RDT983073 RNP983073 RXL983073 SHH983073 SRD983073 TAZ983073 TKV983073 TUR983073 UEN983073 UOJ983073 UYF983073 VIB983073 VRX983073 WBT983073 D40 D38">
      <formula1>0</formula1>
      <formula2>10</formula2>
    </dataValidation>
  </dataValidation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218"/>
  <sheetViews>
    <sheetView tabSelected="1" topLeftCell="A13" zoomScaleNormal="100" workbookViewId="0">
      <selection activeCell="AC41" sqref="AC41"/>
    </sheetView>
  </sheetViews>
  <sheetFormatPr baseColWidth="10" defaultColWidth="9.140625" defaultRowHeight="15" customHeight="1" x14ac:dyDescent="0.2"/>
  <cols>
    <col min="1" max="1" width="4.7109375" style="123" customWidth="1"/>
    <col min="2" max="2" width="30.7109375" style="123" customWidth="1"/>
    <col min="3" max="3" width="27.140625" style="123" customWidth="1"/>
    <col min="4" max="4" width="17.42578125" style="123" customWidth="1"/>
    <col min="5" max="5" width="9" style="123" hidden="1" customWidth="1"/>
    <col min="6" max="6" width="27.85546875" style="122" hidden="1" customWidth="1"/>
    <col min="7" max="7" width="9" style="123" hidden="1" customWidth="1"/>
    <col min="8" max="8" width="15.42578125" style="123" hidden="1" customWidth="1"/>
    <col min="9" max="9" width="9" style="123" hidden="1" customWidth="1"/>
    <col min="10" max="10" width="13.85546875" style="123" hidden="1" customWidth="1"/>
    <col min="11" max="11" width="10.85546875" style="122" hidden="1" customWidth="1"/>
    <col min="12" max="12" width="12.85546875" style="123" hidden="1" customWidth="1"/>
    <col min="13" max="13" width="9" style="123" hidden="1" customWidth="1"/>
    <col min="14" max="15" width="9.140625" style="123" hidden="1" customWidth="1"/>
    <col min="16" max="16" width="9.42578125" style="123" hidden="1" customWidth="1"/>
    <col min="17" max="17" width="10.85546875" style="123" hidden="1" customWidth="1"/>
    <col min="18" max="18" width="11.140625" style="123" hidden="1" customWidth="1"/>
    <col min="19" max="20" width="9.140625" style="123" hidden="1" customWidth="1"/>
    <col min="21" max="21" width="0" style="123" hidden="1" customWidth="1"/>
    <col min="22" max="256" width="9.140625" style="123"/>
    <col min="257" max="257" width="4.7109375" style="123" customWidth="1"/>
    <col min="258" max="258" width="30.7109375" style="123" customWidth="1"/>
    <col min="259" max="259" width="27.140625" style="123" customWidth="1"/>
    <col min="260" max="260" width="11.5703125" style="123" customWidth="1"/>
    <col min="261" max="263" width="9" style="123" customWidth="1"/>
    <col min="264" max="264" width="15.42578125" style="123" bestFit="1" customWidth="1"/>
    <col min="265" max="265" width="9" style="123" customWidth="1"/>
    <col min="266" max="266" width="13.85546875" style="123" customWidth="1"/>
    <col min="267" max="267" width="10.85546875" style="123" bestFit="1" customWidth="1"/>
    <col min="268" max="268" width="11.85546875" style="123" bestFit="1" customWidth="1"/>
    <col min="269" max="269" width="9" style="123" customWidth="1"/>
    <col min="270" max="271" width="9.140625" style="123" customWidth="1"/>
    <col min="272" max="272" width="9.42578125" style="123" customWidth="1"/>
    <col min="273" max="274" width="0" style="123" hidden="1" customWidth="1"/>
    <col min="275" max="512" width="9.140625" style="123"/>
    <col min="513" max="513" width="4.7109375" style="123" customWidth="1"/>
    <col min="514" max="514" width="30.7109375" style="123" customWidth="1"/>
    <col min="515" max="515" width="27.140625" style="123" customWidth="1"/>
    <col min="516" max="516" width="11.5703125" style="123" customWidth="1"/>
    <col min="517" max="519" width="9" style="123" customWidth="1"/>
    <col min="520" max="520" width="15.42578125" style="123" bestFit="1" customWidth="1"/>
    <col min="521" max="521" width="9" style="123" customWidth="1"/>
    <col min="522" max="522" width="13.85546875" style="123" customWidth="1"/>
    <col min="523" max="523" width="10.85546875" style="123" bestFit="1" customWidth="1"/>
    <col min="524" max="524" width="11.85546875" style="123" bestFit="1" customWidth="1"/>
    <col min="525" max="525" width="9" style="123" customWidth="1"/>
    <col min="526" max="527" width="9.140625" style="123" customWidth="1"/>
    <col min="528" max="528" width="9.42578125" style="123" customWidth="1"/>
    <col min="529" max="530" width="0" style="123" hidden="1" customWidth="1"/>
    <col min="531" max="768" width="9.140625" style="123"/>
    <col min="769" max="769" width="4.7109375" style="123" customWidth="1"/>
    <col min="770" max="770" width="30.7109375" style="123" customWidth="1"/>
    <col min="771" max="771" width="27.140625" style="123" customWidth="1"/>
    <col min="772" max="772" width="11.5703125" style="123" customWidth="1"/>
    <col min="773" max="775" width="9" style="123" customWidth="1"/>
    <col min="776" max="776" width="15.42578125" style="123" bestFit="1" customWidth="1"/>
    <col min="777" max="777" width="9" style="123" customWidth="1"/>
    <col min="778" max="778" width="13.85546875" style="123" customWidth="1"/>
    <col min="779" max="779" width="10.85546875" style="123" bestFit="1" customWidth="1"/>
    <col min="780" max="780" width="11.85546875" style="123" bestFit="1" customWidth="1"/>
    <col min="781" max="781" width="9" style="123" customWidth="1"/>
    <col min="782" max="783" width="9.140625" style="123" customWidth="1"/>
    <col min="784" max="784" width="9.42578125" style="123" customWidth="1"/>
    <col min="785" max="786" width="0" style="123" hidden="1" customWidth="1"/>
    <col min="787" max="1024" width="9.140625" style="123"/>
    <col min="1025" max="1025" width="4.7109375" style="123" customWidth="1"/>
    <col min="1026" max="1026" width="30.7109375" style="123" customWidth="1"/>
    <col min="1027" max="1027" width="27.140625" style="123" customWidth="1"/>
    <col min="1028" max="1028" width="11.5703125" style="123" customWidth="1"/>
    <col min="1029" max="1031" width="9" style="123" customWidth="1"/>
    <col min="1032" max="1032" width="15.42578125" style="123" bestFit="1" customWidth="1"/>
    <col min="1033" max="1033" width="9" style="123" customWidth="1"/>
    <col min="1034" max="1034" width="13.85546875" style="123" customWidth="1"/>
    <col min="1035" max="1035" width="10.85546875" style="123" bestFit="1" customWidth="1"/>
    <col min="1036" max="1036" width="11.85546875" style="123" bestFit="1" customWidth="1"/>
    <col min="1037" max="1037" width="9" style="123" customWidth="1"/>
    <col min="1038" max="1039" width="9.140625" style="123" customWidth="1"/>
    <col min="1040" max="1040" width="9.42578125" style="123" customWidth="1"/>
    <col min="1041" max="1042" width="0" style="123" hidden="1" customWidth="1"/>
    <col min="1043" max="1280" width="9.140625" style="123"/>
    <col min="1281" max="1281" width="4.7109375" style="123" customWidth="1"/>
    <col min="1282" max="1282" width="30.7109375" style="123" customWidth="1"/>
    <col min="1283" max="1283" width="27.140625" style="123" customWidth="1"/>
    <col min="1284" max="1284" width="11.5703125" style="123" customWidth="1"/>
    <col min="1285" max="1287" width="9" style="123" customWidth="1"/>
    <col min="1288" max="1288" width="15.42578125" style="123" bestFit="1" customWidth="1"/>
    <col min="1289" max="1289" width="9" style="123" customWidth="1"/>
    <col min="1290" max="1290" width="13.85546875" style="123" customWidth="1"/>
    <col min="1291" max="1291" width="10.85546875" style="123" bestFit="1" customWidth="1"/>
    <col min="1292" max="1292" width="11.85546875" style="123" bestFit="1" customWidth="1"/>
    <col min="1293" max="1293" width="9" style="123" customWidth="1"/>
    <col min="1294" max="1295" width="9.140625" style="123" customWidth="1"/>
    <col min="1296" max="1296" width="9.42578125" style="123" customWidth="1"/>
    <col min="1297" max="1298" width="0" style="123" hidden="1" customWidth="1"/>
    <col min="1299" max="1536" width="9.140625" style="123"/>
    <col min="1537" max="1537" width="4.7109375" style="123" customWidth="1"/>
    <col min="1538" max="1538" width="30.7109375" style="123" customWidth="1"/>
    <col min="1539" max="1539" width="27.140625" style="123" customWidth="1"/>
    <col min="1540" max="1540" width="11.5703125" style="123" customWidth="1"/>
    <col min="1541" max="1543" width="9" style="123" customWidth="1"/>
    <col min="1544" max="1544" width="15.42578125" style="123" bestFit="1" customWidth="1"/>
    <col min="1545" max="1545" width="9" style="123" customWidth="1"/>
    <col min="1546" max="1546" width="13.85546875" style="123" customWidth="1"/>
    <col min="1547" max="1547" width="10.85546875" style="123" bestFit="1" customWidth="1"/>
    <col min="1548" max="1548" width="11.85546875" style="123" bestFit="1" customWidth="1"/>
    <col min="1549" max="1549" width="9" style="123" customWidth="1"/>
    <col min="1550" max="1551" width="9.140625" style="123" customWidth="1"/>
    <col min="1552" max="1552" width="9.42578125" style="123" customWidth="1"/>
    <col min="1553" max="1554" width="0" style="123" hidden="1" customWidth="1"/>
    <col min="1555" max="1792" width="9.140625" style="123"/>
    <col min="1793" max="1793" width="4.7109375" style="123" customWidth="1"/>
    <col min="1794" max="1794" width="30.7109375" style="123" customWidth="1"/>
    <col min="1795" max="1795" width="27.140625" style="123" customWidth="1"/>
    <col min="1796" max="1796" width="11.5703125" style="123" customWidth="1"/>
    <col min="1797" max="1799" width="9" style="123" customWidth="1"/>
    <col min="1800" max="1800" width="15.42578125" style="123" bestFit="1" customWidth="1"/>
    <col min="1801" max="1801" width="9" style="123" customWidth="1"/>
    <col min="1802" max="1802" width="13.85546875" style="123" customWidth="1"/>
    <col min="1803" max="1803" width="10.85546875" style="123" bestFit="1" customWidth="1"/>
    <col min="1804" max="1804" width="11.85546875" style="123" bestFit="1" customWidth="1"/>
    <col min="1805" max="1805" width="9" style="123" customWidth="1"/>
    <col min="1806" max="1807" width="9.140625" style="123" customWidth="1"/>
    <col min="1808" max="1808" width="9.42578125" style="123" customWidth="1"/>
    <col min="1809" max="1810" width="0" style="123" hidden="1" customWidth="1"/>
    <col min="1811" max="2048" width="9.140625" style="123"/>
    <col min="2049" max="2049" width="4.7109375" style="123" customWidth="1"/>
    <col min="2050" max="2050" width="30.7109375" style="123" customWidth="1"/>
    <col min="2051" max="2051" width="27.140625" style="123" customWidth="1"/>
    <col min="2052" max="2052" width="11.5703125" style="123" customWidth="1"/>
    <col min="2053" max="2055" width="9" style="123" customWidth="1"/>
    <col min="2056" max="2056" width="15.42578125" style="123" bestFit="1" customWidth="1"/>
    <col min="2057" max="2057" width="9" style="123" customWidth="1"/>
    <col min="2058" max="2058" width="13.85546875" style="123" customWidth="1"/>
    <col min="2059" max="2059" width="10.85546875" style="123" bestFit="1" customWidth="1"/>
    <col min="2060" max="2060" width="11.85546875" style="123" bestFit="1" customWidth="1"/>
    <col min="2061" max="2061" width="9" style="123" customWidth="1"/>
    <col min="2062" max="2063" width="9.140625" style="123" customWidth="1"/>
    <col min="2064" max="2064" width="9.42578125" style="123" customWidth="1"/>
    <col min="2065" max="2066" width="0" style="123" hidden="1" customWidth="1"/>
    <col min="2067" max="2304" width="9.140625" style="123"/>
    <col min="2305" max="2305" width="4.7109375" style="123" customWidth="1"/>
    <col min="2306" max="2306" width="30.7109375" style="123" customWidth="1"/>
    <col min="2307" max="2307" width="27.140625" style="123" customWidth="1"/>
    <col min="2308" max="2308" width="11.5703125" style="123" customWidth="1"/>
    <col min="2309" max="2311" width="9" style="123" customWidth="1"/>
    <col min="2312" max="2312" width="15.42578125" style="123" bestFit="1" customWidth="1"/>
    <col min="2313" max="2313" width="9" style="123" customWidth="1"/>
    <col min="2314" max="2314" width="13.85546875" style="123" customWidth="1"/>
    <col min="2315" max="2315" width="10.85546875" style="123" bestFit="1" customWidth="1"/>
    <col min="2316" max="2316" width="11.85546875" style="123" bestFit="1" customWidth="1"/>
    <col min="2317" max="2317" width="9" style="123" customWidth="1"/>
    <col min="2318" max="2319" width="9.140625" style="123" customWidth="1"/>
    <col min="2320" max="2320" width="9.42578125" style="123" customWidth="1"/>
    <col min="2321" max="2322" width="0" style="123" hidden="1" customWidth="1"/>
    <col min="2323" max="2560" width="9.140625" style="123"/>
    <col min="2561" max="2561" width="4.7109375" style="123" customWidth="1"/>
    <col min="2562" max="2562" width="30.7109375" style="123" customWidth="1"/>
    <col min="2563" max="2563" width="27.140625" style="123" customWidth="1"/>
    <col min="2564" max="2564" width="11.5703125" style="123" customWidth="1"/>
    <col min="2565" max="2567" width="9" style="123" customWidth="1"/>
    <col min="2568" max="2568" width="15.42578125" style="123" bestFit="1" customWidth="1"/>
    <col min="2569" max="2569" width="9" style="123" customWidth="1"/>
    <col min="2570" max="2570" width="13.85546875" style="123" customWidth="1"/>
    <col min="2571" max="2571" width="10.85546875" style="123" bestFit="1" customWidth="1"/>
    <col min="2572" max="2572" width="11.85546875" style="123" bestFit="1" customWidth="1"/>
    <col min="2573" max="2573" width="9" style="123" customWidth="1"/>
    <col min="2574" max="2575" width="9.140625" style="123" customWidth="1"/>
    <col min="2576" max="2576" width="9.42578125" style="123" customWidth="1"/>
    <col min="2577" max="2578" width="0" style="123" hidden="1" customWidth="1"/>
    <col min="2579" max="2816" width="9.140625" style="123"/>
    <col min="2817" max="2817" width="4.7109375" style="123" customWidth="1"/>
    <col min="2818" max="2818" width="30.7109375" style="123" customWidth="1"/>
    <col min="2819" max="2819" width="27.140625" style="123" customWidth="1"/>
    <col min="2820" max="2820" width="11.5703125" style="123" customWidth="1"/>
    <col min="2821" max="2823" width="9" style="123" customWidth="1"/>
    <col min="2824" max="2824" width="15.42578125" style="123" bestFit="1" customWidth="1"/>
    <col min="2825" max="2825" width="9" style="123" customWidth="1"/>
    <col min="2826" max="2826" width="13.85546875" style="123" customWidth="1"/>
    <col min="2827" max="2827" width="10.85546875" style="123" bestFit="1" customWidth="1"/>
    <col min="2828" max="2828" width="11.85546875" style="123" bestFit="1" customWidth="1"/>
    <col min="2829" max="2829" width="9" style="123" customWidth="1"/>
    <col min="2830" max="2831" width="9.140625" style="123" customWidth="1"/>
    <col min="2832" max="2832" width="9.42578125" style="123" customWidth="1"/>
    <col min="2833" max="2834" width="0" style="123" hidden="1" customWidth="1"/>
    <col min="2835" max="3072" width="9.140625" style="123"/>
    <col min="3073" max="3073" width="4.7109375" style="123" customWidth="1"/>
    <col min="3074" max="3074" width="30.7109375" style="123" customWidth="1"/>
    <col min="3075" max="3075" width="27.140625" style="123" customWidth="1"/>
    <col min="3076" max="3076" width="11.5703125" style="123" customWidth="1"/>
    <col min="3077" max="3079" width="9" style="123" customWidth="1"/>
    <col min="3080" max="3080" width="15.42578125" style="123" bestFit="1" customWidth="1"/>
    <col min="3081" max="3081" width="9" style="123" customWidth="1"/>
    <col min="3082" max="3082" width="13.85546875" style="123" customWidth="1"/>
    <col min="3083" max="3083" width="10.85546875" style="123" bestFit="1" customWidth="1"/>
    <col min="3084" max="3084" width="11.85546875" style="123" bestFit="1" customWidth="1"/>
    <col min="3085" max="3085" width="9" style="123" customWidth="1"/>
    <col min="3086" max="3087" width="9.140625" style="123" customWidth="1"/>
    <col min="3088" max="3088" width="9.42578125" style="123" customWidth="1"/>
    <col min="3089" max="3090" width="0" style="123" hidden="1" customWidth="1"/>
    <col min="3091" max="3328" width="9.140625" style="123"/>
    <col min="3329" max="3329" width="4.7109375" style="123" customWidth="1"/>
    <col min="3330" max="3330" width="30.7109375" style="123" customWidth="1"/>
    <col min="3331" max="3331" width="27.140625" style="123" customWidth="1"/>
    <col min="3332" max="3332" width="11.5703125" style="123" customWidth="1"/>
    <col min="3333" max="3335" width="9" style="123" customWidth="1"/>
    <col min="3336" max="3336" width="15.42578125" style="123" bestFit="1" customWidth="1"/>
    <col min="3337" max="3337" width="9" style="123" customWidth="1"/>
    <col min="3338" max="3338" width="13.85546875" style="123" customWidth="1"/>
    <col min="3339" max="3339" width="10.85546875" style="123" bestFit="1" customWidth="1"/>
    <col min="3340" max="3340" width="11.85546875" style="123" bestFit="1" customWidth="1"/>
    <col min="3341" max="3341" width="9" style="123" customWidth="1"/>
    <col min="3342" max="3343" width="9.140625" style="123" customWidth="1"/>
    <col min="3344" max="3344" width="9.42578125" style="123" customWidth="1"/>
    <col min="3345" max="3346" width="0" style="123" hidden="1" customWidth="1"/>
    <col min="3347" max="3584" width="9.140625" style="123"/>
    <col min="3585" max="3585" width="4.7109375" style="123" customWidth="1"/>
    <col min="3586" max="3586" width="30.7109375" style="123" customWidth="1"/>
    <col min="3587" max="3587" width="27.140625" style="123" customWidth="1"/>
    <col min="3588" max="3588" width="11.5703125" style="123" customWidth="1"/>
    <col min="3589" max="3591" width="9" style="123" customWidth="1"/>
    <col min="3592" max="3592" width="15.42578125" style="123" bestFit="1" customWidth="1"/>
    <col min="3593" max="3593" width="9" style="123" customWidth="1"/>
    <col min="3594" max="3594" width="13.85546875" style="123" customWidth="1"/>
    <col min="3595" max="3595" width="10.85546875" style="123" bestFit="1" customWidth="1"/>
    <col min="3596" max="3596" width="11.85546875" style="123" bestFit="1" customWidth="1"/>
    <col min="3597" max="3597" width="9" style="123" customWidth="1"/>
    <col min="3598" max="3599" width="9.140625" style="123" customWidth="1"/>
    <col min="3600" max="3600" width="9.42578125" style="123" customWidth="1"/>
    <col min="3601" max="3602" width="0" style="123" hidden="1" customWidth="1"/>
    <col min="3603" max="3840" width="9.140625" style="123"/>
    <col min="3841" max="3841" width="4.7109375" style="123" customWidth="1"/>
    <col min="3842" max="3842" width="30.7109375" style="123" customWidth="1"/>
    <col min="3843" max="3843" width="27.140625" style="123" customWidth="1"/>
    <col min="3844" max="3844" width="11.5703125" style="123" customWidth="1"/>
    <col min="3845" max="3847" width="9" style="123" customWidth="1"/>
    <col min="3848" max="3848" width="15.42578125" style="123" bestFit="1" customWidth="1"/>
    <col min="3849" max="3849" width="9" style="123" customWidth="1"/>
    <col min="3850" max="3850" width="13.85546875" style="123" customWidth="1"/>
    <col min="3851" max="3851" width="10.85546875" style="123" bestFit="1" customWidth="1"/>
    <col min="3852" max="3852" width="11.85546875" style="123" bestFit="1" customWidth="1"/>
    <col min="3853" max="3853" width="9" style="123" customWidth="1"/>
    <col min="3854" max="3855" width="9.140625" style="123" customWidth="1"/>
    <col min="3856" max="3856" width="9.42578125" style="123" customWidth="1"/>
    <col min="3857" max="3858" width="0" style="123" hidden="1" customWidth="1"/>
    <col min="3859" max="4096" width="9.140625" style="123"/>
    <col min="4097" max="4097" width="4.7109375" style="123" customWidth="1"/>
    <col min="4098" max="4098" width="30.7109375" style="123" customWidth="1"/>
    <col min="4099" max="4099" width="27.140625" style="123" customWidth="1"/>
    <col min="4100" max="4100" width="11.5703125" style="123" customWidth="1"/>
    <col min="4101" max="4103" width="9" style="123" customWidth="1"/>
    <col min="4104" max="4104" width="15.42578125" style="123" bestFit="1" customWidth="1"/>
    <col min="4105" max="4105" width="9" style="123" customWidth="1"/>
    <col min="4106" max="4106" width="13.85546875" style="123" customWidth="1"/>
    <col min="4107" max="4107" width="10.85546875" style="123" bestFit="1" customWidth="1"/>
    <col min="4108" max="4108" width="11.85546875" style="123" bestFit="1" customWidth="1"/>
    <col min="4109" max="4109" width="9" style="123" customWidth="1"/>
    <col min="4110" max="4111" width="9.140625" style="123" customWidth="1"/>
    <col min="4112" max="4112" width="9.42578125" style="123" customWidth="1"/>
    <col min="4113" max="4114" width="0" style="123" hidden="1" customWidth="1"/>
    <col min="4115" max="4352" width="9.140625" style="123"/>
    <col min="4353" max="4353" width="4.7109375" style="123" customWidth="1"/>
    <col min="4354" max="4354" width="30.7109375" style="123" customWidth="1"/>
    <col min="4355" max="4355" width="27.140625" style="123" customWidth="1"/>
    <col min="4356" max="4356" width="11.5703125" style="123" customWidth="1"/>
    <col min="4357" max="4359" width="9" style="123" customWidth="1"/>
    <col min="4360" max="4360" width="15.42578125" style="123" bestFit="1" customWidth="1"/>
    <col min="4361" max="4361" width="9" style="123" customWidth="1"/>
    <col min="4362" max="4362" width="13.85546875" style="123" customWidth="1"/>
    <col min="4363" max="4363" width="10.85546875" style="123" bestFit="1" customWidth="1"/>
    <col min="4364" max="4364" width="11.85546875" style="123" bestFit="1" customWidth="1"/>
    <col min="4365" max="4365" width="9" style="123" customWidth="1"/>
    <col min="4366" max="4367" width="9.140625" style="123" customWidth="1"/>
    <col min="4368" max="4368" width="9.42578125" style="123" customWidth="1"/>
    <col min="4369" max="4370" width="0" style="123" hidden="1" customWidth="1"/>
    <col min="4371" max="4608" width="9.140625" style="123"/>
    <col min="4609" max="4609" width="4.7109375" style="123" customWidth="1"/>
    <col min="4610" max="4610" width="30.7109375" style="123" customWidth="1"/>
    <col min="4611" max="4611" width="27.140625" style="123" customWidth="1"/>
    <col min="4612" max="4612" width="11.5703125" style="123" customWidth="1"/>
    <col min="4613" max="4615" width="9" style="123" customWidth="1"/>
    <col min="4616" max="4616" width="15.42578125" style="123" bestFit="1" customWidth="1"/>
    <col min="4617" max="4617" width="9" style="123" customWidth="1"/>
    <col min="4618" max="4618" width="13.85546875" style="123" customWidth="1"/>
    <col min="4619" max="4619" width="10.85546875" style="123" bestFit="1" customWidth="1"/>
    <col min="4620" max="4620" width="11.85546875" style="123" bestFit="1" customWidth="1"/>
    <col min="4621" max="4621" width="9" style="123" customWidth="1"/>
    <col min="4622" max="4623" width="9.140625" style="123" customWidth="1"/>
    <col min="4624" max="4624" width="9.42578125" style="123" customWidth="1"/>
    <col min="4625" max="4626" width="0" style="123" hidden="1" customWidth="1"/>
    <col min="4627" max="4864" width="9.140625" style="123"/>
    <col min="4865" max="4865" width="4.7109375" style="123" customWidth="1"/>
    <col min="4866" max="4866" width="30.7109375" style="123" customWidth="1"/>
    <col min="4867" max="4867" width="27.140625" style="123" customWidth="1"/>
    <col min="4868" max="4868" width="11.5703125" style="123" customWidth="1"/>
    <col min="4869" max="4871" width="9" style="123" customWidth="1"/>
    <col min="4872" max="4872" width="15.42578125" style="123" bestFit="1" customWidth="1"/>
    <col min="4873" max="4873" width="9" style="123" customWidth="1"/>
    <col min="4874" max="4874" width="13.85546875" style="123" customWidth="1"/>
    <col min="4875" max="4875" width="10.85546875" style="123" bestFit="1" customWidth="1"/>
    <col min="4876" max="4876" width="11.85546875" style="123" bestFit="1" customWidth="1"/>
    <col min="4877" max="4877" width="9" style="123" customWidth="1"/>
    <col min="4878" max="4879" width="9.140625" style="123" customWidth="1"/>
    <col min="4880" max="4880" width="9.42578125" style="123" customWidth="1"/>
    <col min="4881" max="4882" width="0" style="123" hidden="1" customWidth="1"/>
    <col min="4883" max="5120" width="9.140625" style="123"/>
    <col min="5121" max="5121" width="4.7109375" style="123" customWidth="1"/>
    <col min="5122" max="5122" width="30.7109375" style="123" customWidth="1"/>
    <col min="5123" max="5123" width="27.140625" style="123" customWidth="1"/>
    <col min="5124" max="5124" width="11.5703125" style="123" customWidth="1"/>
    <col min="5125" max="5127" width="9" style="123" customWidth="1"/>
    <col min="5128" max="5128" width="15.42578125" style="123" bestFit="1" customWidth="1"/>
    <col min="5129" max="5129" width="9" style="123" customWidth="1"/>
    <col min="5130" max="5130" width="13.85546875" style="123" customWidth="1"/>
    <col min="5131" max="5131" width="10.85546875" style="123" bestFit="1" customWidth="1"/>
    <col min="5132" max="5132" width="11.85546875" style="123" bestFit="1" customWidth="1"/>
    <col min="5133" max="5133" width="9" style="123" customWidth="1"/>
    <col min="5134" max="5135" width="9.140625" style="123" customWidth="1"/>
    <col min="5136" max="5136" width="9.42578125" style="123" customWidth="1"/>
    <col min="5137" max="5138" width="0" style="123" hidden="1" customWidth="1"/>
    <col min="5139" max="5376" width="9.140625" style="123"/>
    <col min="5377" max="5377" width="4.7109375" style="123" customWidth="1"/>
    <col min="5378" max="5378" width="30.7109375" style="123" customWidth="1"/>
    <col min="5379" max="5379" width="27.140625" style="123" customWidth="1"/>
    <col min="5380" max="5380" width="11.5703125" style="123" customWidth="1"/>
    <col min="5381" max="5383" width="9" style="123" customWidth="1"/>
    <col min="5384" max="5384" width="15.42578125" style="123" bestFit="1" customWidth="1"/>
    <col min="5385" max="5385" width="9" style="123" customWidth="1"/>
    <col min="5386" max="5386" width="13.85546875" style="123" customWidth="1"/>
    <col min="5387" max="5387" width="10.85546875" style="123" bestFit="1" customWidth="1"/>
    <col min="5388" max="5388" width="11.85546875" style="123" bestFit="1" customWidth="1"/>
    <col min="5389" max="5389" width="9" style="123" customWidth="1"/>
    <col min="5390" max="5391" width="9.140625" style="123" customWidth="1"/>
    <col min="5392" max="5392" width="9.42578125" style="123" customWidth="1"/>
    <col min="5393" max="5394" width="0" style="123" hidden="1" customWidth="1"/>
    <col min="5395" max="5632" width="9.140625" style="123"/>
    <col min="5633" max="5633" width="4.7109375" style="123" customWidth="1"/>
    <col min="5634" max="5634" width="30.7109375" style="123" customWidth="1"/>
    <col min="5635" max="5635" width="27.140625" style="123" customWidth="1"/>
    <col min="5636" max="5636" width="11.5703125" style="123" customWidth="1"/>
    <col min="5637" max="5639" width="9" style="123" customWidth="1"/>
    <col min="5640" max="5640" width="15.42578125" style="123" bestFit="1" customWidth="1"/>
    <col min="5641" max="5641" width="9" style="123" customWidth="1"/>
    <col min="5642" max="5642" width="13.85546875" style="123" customWidth="1"/>
    <col min="5643" max="5643" width="10.85546875" style="123" bestFit="1" customWidth="1"/>
    <col min="5644" max="5644" width="11.85546875" style="123" bestFit="1" customWidth="1"/>
    <col min="5645" max="5645" width="9" style="123" customWidth="1"/>
    <col min="5646" max="5647" width="9.140625" style="123" customWidth="1"/>
    <col min="5648" max="5648" width="9.42578125" style="123" customWidth="1"/>
    <col min="5649" max="5650" width="0" style="123" hidden="1" customWidth="1"/>
    <col min="5651" max="5888" width="9.140625" style="123"/>
    <col min="5889" max="5889" width="4.7109375" style="123" customWidth="1"/>
    <col min="5890" max="5890" width="30.7109375" style="123" customWidth="1"/>
    <col min="5891" max="5891" width="27.140625" style="123" customWidth="1"/>
    <col min="5892" max="5892" width="11.5703125" style="123" customWidth="1"/>
    <col min="5893" max="5895" width="9" style="123" customWidth="1"/>
    <col min="5896" max="5896" width="15.42578125" style="123" bestFit="1" customWidth="1"/>
    <col min="5897" max="5897" width="9" style="123" customWidth="1"/>
    <col min="5898" max="5898" width="13.85546875" style="123" customWidth="1"/>
    <col min="5899" max="5899" width="10.85546875" style="123" bestFit="1" customWidth="1"/>
    <col min="5900" max="5900" width="11.85546875" style="123" bestFit="1" customWidth="1"/>
    <col min="5901" max="5901" width="9" style="123" customWidth="1"/>
    <col min="5902" max="5903" width="9.140625" style="123" customWidth="1"/>
    <col min="5904" max="5904" width="9.42578125" style="123" customWidth="1"/>
    <col min="5905" max="5906" width="0" style="123" hidden="1" customWidth="1"/>
    <col min="5907" max="6144" width="9.140625" style="123"/>
    <col min="6145" max="6145" width="4.7109375" style="123" customWidth="1"/>
    <col min="6146" max="6146" width="30.7109375" style="123" customWidth="1"/>
    <col min="6147" max="6147" width="27.140625" style="123" customWidth="1"/>
    <col min="6148" max="6148" width="11.5703125" style="123" customWidth="1"/>
    <col min="6149" max="6151" width="9" style="123" customWidth="1"/>
    <col min="6152" max="6152" width="15.42578125" style="123" bestFit="1" customWidth="1"/>
    <col min="6153" max="6153" width="9" style="123" customWidth="1"/>
    <col min="6154" max="6154" width="13.85546875" style="123" customWidth="1"/>
    <col min="6155" max="6155" width="10.85546875" style="123" bestFit="1" customWidth="1"/>
    <col min="6156" max="6156" width="11.85546875" style="123" bestFit="1" customWidth="1"/>
    <col min="6157" max="6157" width="9" style="123" customWidth="1"/>
    <col min="6158" max="6159" width="9.140625" style="123" customWidth="1"/>
    <col min="6160" max="6160" width="9.42578125" style="123" customWidth="1"/>
    <col min="6161" max="6162" width="0" style="123" hidden="1" customWidth="1"/>
    <col min="6163" max="6400" width="9.140625" style="123"/>
    <col min="6401" max="6401" width="4.7109375" style="123" customWidth="1"/>
    <col min="6402" max="6402" width="30.7109375" style="123" customWidth="1"/>
    <col min="6403" max="6403" width="27.140625" style="123" customWidth="1"/>
    <col min="6404" max="6404" width="11.5703125" style="123" customWidth="1"/>
    <col min="6405" max="6407" width="9" style="123" customWidth="1"/>
    <col min="6408" max="6408" width="15.42578125" style="123" bestFit="1" customWidth="1"/>
    <col min="6409" max="6409" width="9" style="123" customWidth="1"/>
    <col min="6410" max="6410" width="13.85546875" style="123" customWidth="1"/>
    <col min="6411" max="6411" width="10.85546875" style="123" bestFit="1" customWidth="1"/>
    <col min="6412" max="6412" width="11.85546875" style="123" bestFit="1" customWidth="1"/>
    <col min="6413" max="6413" width="9" style="123" customWidth="1"/>
    <col min="6414" max="6415" width="9.140625" style="123" customWidth="1"/>
    <col min="6416" max="6416" width="9.42578125" style="123" customWidth="1"/>
    <col min="6417" max="6418" width="0" style="123" hidden="1" customWidth="1"/>
    <col min="6419" max="6656" width="9.140625" style="123"/>
    <col min="6657" max="6657" width="4.7109375" style="123" customWidth="1"/>
    <col min="6658" max="6658" width="30.7109375" style="123" customWidth="1"/>
    <col min="6659" max="6659" width="27.140625" style="123" customWidth="1"/>
    <col min="6660" max="6660" width="11.5703125" style="123" customWidth="1"/>
    <col min="6661" max="6663" width="9" style="123" customWidth="1"/>
    <col min="6664" max="6664" width="15.42578125" style="123" bestFit="1" customWidth="1"/>
    <col min="6665" max="6665" width="9" style="123" customWidth="1"/>
    <col min="6666" max="6666" width="13.85546875" style="123" customWidth="1"/>
    <col min="6667" max="6667" width="10.85546875" style="123" bestFit="1" customWidth="1"/>
    <col min="6668" max="6668" width="11.85546875" style="123" bestFit="1" customWidth="1"/>
    <col min="6669" max="6669" width="9" style="123" customWidth="1"/>
    <col min="6670" max="6671" width="9.140625" style="123" customWidth="1"/>
    <col min="6672" max="6672" width="9.42578125" style="123" customWidth="1"/>
    <col min="6673" max="6674" width="0" style="123" hidden="1" customWidth="1"/>
    <col min="6675" max="6912" width="9.140625" style="123"/>
    <col min="6913" max="6913" width="4.7109375" style="123" customWidth="1"/>
    <col min="6914" max="6914" width="30.7109375" style="123" customWidth="1"/>
    <col min="6915" max="6915" width="27.140625" style="123" customWidth="1"/>
    <col min="6916" max="6916" width="11.5703125" style="123" customWidth="1"/>
    <col min="6917" max="6919" width="9" style="123" customWidth="1"/>
    <col min="6920" max="6920" width="15.42578125" style="123" bestFit="1" customWidth="1"/>
    <col min="6921" max="6921" width="9" style="123" customWidth="1"/>
    <col min="6922" max="6922" width="13.85546875" style="123" customWidth="1"/>
    <col min="6923" max="6923" width="10.85546875" style="123" bestFit="1" customWidth="1"/>
    <col min="6924" max="6924" width="11.85546875" style="123" bestFit="1" customWidth="1"/>
    <col min="6925" max="6925" width="9" style="123" customWidth="1"/>
    <col min="6926" max="6927" width="9.140625" style="123" customWidth="1"/>
    <col min="6928" max="6928" width="9.42578125" style="123" customWidth="1"/>
    <col min="6929" max="6930" width="0" style="123" hidden="1" customWidth="1"/>
    <col min="6931" max="7168" width="9.140625" style="123"/>
    <col min="7169" max="7169" width="4.7109375" style="123" customWidth="1"/>
    <col min="7170" max="7170" width="30.7109375" style="123" customWidth="1"/>
    <col min="7171" max="7171" width="27.140625" style="123" customWidth="1"/>
    <col min="7172" max="7172" width="11.5703125" style="123" customWidth="1"/>
    <col min="7173" max="7175" width="9" style="123" customWidth="1"/>
    <col min="7176" max="7176" width="15.42578125" style="123" bestFit="1" customWidth="1"/>
    <col min="7177" max="7177" width="9" style="123" customWidth="1"/>
    <col min="7178" max="7178" width="13.85546875" style="123" customWidth="1"/>
    <col min="7179" max="7179" width="10.85546875" style="123" bestFit="1" customWidth="1"/>
    <col min="7180" max="7180" width="11.85546875" style="123" bestFit="1" customWidth="1"/>
    <col min="7181" max="7181" width="9" style="123" customWidth="1"/>
    <col min="7182" max="7183" width="9.140625" style="123" customWidth="1"/>
    <col min="7184" max="7184" width="9.42578125" style="123" customWidth="1"/>
    <col min="7185" max="7186" width="0" style="123" hidden="1" customWidth="1"/>
    <col min="7187" max="7424" width="9.140625" style="123"/>
    <col min="7425" max="7425" width="4.7109375" style="123" customWidth="1"/>
    <col min="7426" max="7426" width="30.7109375" style="123" customWidth="1"/>
    <col min="7427" max="7427" width="27.140625" style="123" customWidth="1"/>
    <col min="7428" max="7428" width="11.5703125" style="123" customWidth="1"/>
    <col min="7429" max="7431" width="9" style="123" customWidth="1"/>
    <col min="7432" max="7432" width="15.42578125" style="123" bestFit="1" customWidth="1"/>
    <col min="7433" max="7433" width="9" style="123" customWidth="1"/>
    <col min="7434" max="7434" width="13.85546875" style="123" customWidth="1"/>
    <col min="7435" max="7435" width="10.85546875" style="123" bestFit="1" customWidth="1"/>
    <col min="7436" max="7436" width="11.85546875" style="123" bestFit="1" customWidth="1"/>
    <col min="7437" max="7437" width="9" style="123" customWidth="1"/>
    <col min="7438" max="7439" width="9.140625" style="123" customWidth="1"/>
    <col min="7440" max="7440" width="9.42578125" style="123" customWidth="1"/>
    <col min="7441" max="7442" width="0" style="123" hidden="1" customWidth="1"/>
    <col min="7443" max="7680" width="9.140625" style="123"/>
    <col min="7681" max="7681" width="4.7109375" style="123" customWidth="1"/>
    <col min="7682" max="7682" width="30.7109375" style="123" customWidth="1"/>
    <col min="7683" max="7683" width="27.140625" style="123" customWidth="1"/>
    <col min="7684" max="7684" width="11.5703125" style="123" customWidth="1"/>
    <col min="7685" max="7687" width="9" style="123" customWidth="1"/>
    <col min="7688" max="7688" width="15.42578125" style="123" bestFit="1" customWidth="1"/>
    <col min="7689" max="7689" width="9" style="123" customWidth="1"/>
    <col min="7690" max="7690" width="13.85546875" style="123" customWidth="1"/>
    <col min="7691" max="7691" width="10.85546875" style="123" bestFit="1" customWidth="1"/>
    <col min="7692" max="7692" width="11.85546875" style="123" bestFit="1" customWidth="1"/>
    <col min="7693" max="7693" width="9" style="123" customWidth="1"/>
    <col min="7694" max="7695" width="9.140625" style="123" customWidth="1"/>
    <col min="7696" max="7696" width="9.42578125" style="123" customWidth="1"/>
    <col min="7697" max="7698" width="0" style="123" hidden="1" customWidth="1"/>
    <col min="7699" max="7936" width="9.140625" style="123"/>
    <col min="7937" max="7937" width="4.7109375" style="123" customWidth="1"/>
    <col min="7938" max="7938" width="30.7109375" style="123" customWidth="1"/>
    <col min="7939" max="7939" width="27.140625" style="123" customWidth="1"/>
    <col min="7940" max="7940" width="11.5703125" style="123" customWidth="1"/>
    <col min="7941" max="7943" width="9" style="123" customWidth="1"/>
    <col min="7944" max="7944" width="15.42578125" style="123" bestFit="1" customWidth="1"/>
    <col min="7945" max="7945" width="9" style="123" customWidth="1"/>
    <col min="7946" max="7946" width="13.85546875" style="123" customWidth="1"/>
    <col min="7947" max="7947" width="10.85546875" style="123" bestFit="1" customWidth="1"/>
    <col min="7948" max="7948" width="11.85546875" style="123" bestFit="1" customWidth="1"/>
    <col min="7949" max="7949" width="9" style="123" customWidth="1"/>
    <col min="7950" max="7951" width="9.140625" style="123" customWidth="1"/>
    <col min="7952" max="7952" width="9.42578125" style="123" customWidth="1"/>
    <col min="7953" max="7954" width="0" style="123" hidden="1" customWidth="1"/>
    <col min="7955" max="8192" width="9.140625" style="123"/>
    <col min="8193" max="8193" width="4.7109375" style="123" customWidth="1"/>
    <col min="8194" max="8194" width="30.7109375" style="123" customWidth="1"/>
    <col min="8195" max="8195" width="27.140625" style="123" customWidth="1"/>
    <col min="8196" max="8196" width="11.5703125" style="123" customWidth="1"/>
    <col min="8197" max="8199" width="9" style="123" customWidth="1"/>
    <col min="8200" max="8200" width="15.42578125" style="123" bestFit="1" customWidth="1"/>
    <col min="8201" max="8201" width="9" style="123" customWidth="1"/>
    <col min="8202" max="8202" width="13.85546875" style="123" customWidth="1"/>
    <col min="8203" max="8203" width="10.85546875" style="123" bestFit="1" customWidth="1"/>
    <col min="8204" max="8204" width="11.85546875" style="123" bestFit="1" customWidth="1"/>
    <col min="8205" max="8205" width="9" style="123" customWidth="1"/>
    <col min="8206" max="8207" width="9.140625" style="123" customWidth="1"/>
    <col min="8208" max="8208" width="9.42578125" style="123" customWidth="1"/>
    <col min="8209" max="8210" width="0" style="123" hidden="1" customWidth="1"/>
    <col min="8211" max="8448" width="9.140625" style="123"/>
    <col min="8449" max="8449" width="4.7109375" style="123" customWidth="1"/>
    <col min="8450" max="8450" width="30.7109375" style="123" customWidth="1"/>
    <col min="8451" max="8451" width="27.140625" style="123" customWidth="1"/>
    <col min="8452" max="8452" width="11.5703125" style="123" customWidth="1"/>
    <col min="8453" max="8455" width="9" style="123" customWidth="1"/>
    <col min="8456" max="8456" width="15.42578125" style="123" bestFit="1" customWidth="1"/>
    <col min="8457" max="8457" width="9" style="123" customWidth="1"/>
    <col min="8458" max="8458" width="13.85546875" style="123" customWidth="1"/>
    <col min="8459" max="8459" width="10.85546875" style="123" bestFit="1" customWidth="1"/>
    <col min="8460" max="8460" width="11.85546875" style="123" bestFit="1" customWidth="1"/>
    <col min="8461" max="8461" width="9" style="123" customWidth="1"/>
    <col min="8462" max="8463" width="9.140625" style="123" customWidth="1"/>
    <col min="8464" max="8464" width="9.42578125" style="123" customWidth="1"/>
    <col min="8465" max="8466" width="0" style="123" hidden="1" customWidth="1"/>
    <col min="8467" max="8704" width="9.140625" style="123"/>
    <col min="8705" max="8705" width="4.7109375" style="123" customWidth="1"/>
    <col min="8706" max="8706" width="30.7109375" style="123" customWidth="1"/>
    <col min="8707" max="8707" width="27.140625" style="123" customWidth="1"/>
    <col min="8708" max="8708" width="11.5703125" style="123" customWidth="1"/>
    <col min="8709" max="8711" width="9" style="123" customWidth="1"/>
    <col min="8712" max="8712" width="15.42578125" style="123" bestFit="1" customWidth="1"/>
    <col min="8713" max="8713" width="9" style="123" customWidth="1"/>
    <col min="8714" max="8714" width="13.85546875" style="123" customWidth="1"/>
    <col min="8715" max="8715" width="10.85546875" style="123" bestFit="1" customWidth="1"/>
    <col min="8716" max="8716" width="11.85546875" style="123" bestFit="1" customWidth="1"/>
    <col min="8717" max="8717" width="9" style="123" customWidth="1"/>
    <col min="8718" max="8719" width="9.140625" style="123" customWidth="1"/>
    <col min="8720" max="8720" width="9.42578125" style="123" customWidth="1"/>
    <col min="8721" max="8722" width="0" style="123" hidden="1" customWidth="1"/>
    <col min="8723" max="8960" width="9.140625" style="123"/>
    <col min="8961" max="8961" width="4.7109375" style="123" customWidth="1"/>
    <col min="8962" max="8962" width="30.7109375" style="123" customWidth="1"/>
    <col min="8963" max="8963" width="27.140625" style="123" customWidth="1"/>
    <col min="8964" max="8964" width="11.5703125" style="123" customWidth="1"/>
    <col min="8965" max="8967" width="9" style="123" customWidth="1"/>
    <col min="8968" max="8968" width="15.42578125" style="123" bestFit="1" customWidth="1"/>
    <col min="8969" max="8969" width="9" style="123" customWidth="1"/>
    <col min="8970" max="8970" width="13.85546875" style="123" customWidth="1"/>
    <col min="8971" max="8971" width="10.85546875" style="123" bestFit="1" customWidth="1"/>
    <col min="8972" max="8972" width="11.85546875" style="123" bestFit="1" customWidth="1"/>
    <col min="8973" max="8973" width="9" style="123" customWidth="1"/>
    <col min="8974" max="8975" width="9.140625" style="123" customWidth="1"/>
    <col min="8976" max="8976" width="9.42578125" style="123" customWidth="1"/>
    <col min="8977" max="8978" width="0" style="123" hidden="1" customWidth="1"/>
    <col min="8979" max="9216" width="9.140625" style="123"/>
    <col min="9217" max="9217" width="4.7109375" style="123" customWidth="1"/>
    <col min="9218" max="9218" width="30.7109375" style="123" customWidth="1"/>
    <col min="9219" max="9219" width="27.140625" style="123" customWidth="1"/>
    <col min="9220" max="9220" width="11.5703125" style="123" customWidth="1"/>
    <col min="9221" max="9223" width="9" style="123" customWidth="1"/>
    <col min="9224" max="9224" width="15.42578125" style="123" bestFit="1" customWidth="1"/>
    <col min="9225" max="9225" width="9" style="123" customWidth="1"/>
    <col min="9226" max="9226" width="13.85546875" style="123" customWidth="1"/>
    <col min="9227" max="9227" width="10.85546875" style="123" bestFit="1" customWidth="1"/>
    <col min="9228" max="9228" width="11.85546875" style="123" bestFit="1" customWidth="1"/>
    <col min="9229" max="9229" width="9" style="123" customWidth="1"/>
    <col min="9230" max="9231" width="9.140625" style="123" customWidth="1"/>
    <col min="9232" max="9232" width="9.42578125" style="123" customWidth="1"/>
    <col min="9233" max="9234" width="0" style="123" hidden="1" customWidth="1"/>
    <col min="9235" max="9472" width="9.140625" style="123"/>
    <col min="9473" max="9473" width="4.7109375" style="123" customWidth="1"/>
    <col min="9474" max="9474" width="30.7109375" style="123" customWidth="1"/>
    <col min="9475" max="9475" width="27.140625" style="123" customWidth="1"/>
    <col min="9476" max="9476" width="11.5703125" style="123" customWidth="1"/>
    <col min="9477" max="9479" width="9" style="123" customWidth="1"/>
    <col min="9480" max="9480" width="15.42578125" style="123" bestFit="1" customWidth="1"/>
    <col min="9481" max="9481" width="9" style="123" customWidth="1"/>
    <col min="9482" max="9482" width="13.85546875" style="123" customWidth="1"/>
    <col min="9483" max="9483" width="10.85546875" style="123" bestFit="1" customWidth="1"/>
    <col min="9484" max="9484" width="11.85546875" style="123" bestFit="1" customWidth="1"/>
    <col min="9485" max="9485" width="9" style="123" customWidth="1"/>
    <col min="9486" max="9487" width="9.140625" style="123" customWidth="1"/>
    <col min="9488" max="9488" width="9.42578125" style="123" customWidth="1"/>
    <col min="9489" max="9490" width="0" style="123" hidden="1" customWidth="1"/>
    <col min="9491" max="9728" width="9.140625" style="123"/>
    <col min="9729" max="9729" width="4.7109375" style="123" customWidth="1"/>
    <col min="9730" max="9730" width="30.7109375" style="123" customWidth="1"/>
    <col min="9731" max="9731" width="27.140625" style="123" customWidth="1"/>
    <col min="9732" max="9732" width="11.5703125" style="123" customWidth="1"/>
    <col min="9733" max="9735" width="9" style="123" customWidth="1"/>
    <col min="9736" max="9736" width="15.42578125" style="123" bestFit="1" customWidth="1"/>
    <col min="9737" max="9737" width="9" style="123" customWidth="1"/>
    <col min="9738" max="9738" width="13.85546875" style="123" customWidth="1"/>
    <col min="9739" max="9739" width="10.85546875" style="123" bestFit="1" customWidth="1"/>
    <col min="9740" max="9740" width="11.85546875" style="123" bestFit="1" customWidth="1"/>
    <col min="9741" max="9741" width="9" style="123" customWidth="1"/>
    <col min="9742" max="9743" width="9.140625" style="123" customWidth="1"/>
    <col min="9744" max="9744" width="9.42578125" style="123" customWidth="1"/>
    <col min="9745" max="9746" width="0" style="123" hidden="1" customWidth="1"/>
    <col min="9747" max="9984" width="9.140625" style="123"/>
    <col min="9985" max="9985" width="4.7109375" style="123" customWidth="1"/>
    <col min="9986" max="9986" width="30.7109375" style="123" customWidth="1"/>
    <col min="9987" max="9987" width="27.140625" style="123" customWidth="1"/>
    <col min="9988" max="9988" width="11.5703125" style="123" customWidth="1"/>
    <col min="9989" max="9991" width="9" style="123" customWidth="1"/>
    <col min="9992" max="9992" width="15.42578125" style="123" bestFit="1" customWidth="1"/>
    <col min="9993" max="9993" width="9" style="123" customWidth="1"/>
    <col min="9994" max="9994" width="13.85546875" style="123" customWidth="1"/>
    <col min="9995" max="9995" width="10.85546875" style="123" bestFit="1" customWidth="1"/>
    <col min="9996" max="9996" width="11.85546875" style="123" bestFit="1" customWidth="1"/>
    <col min="9997" max="9997" width="9" style="123" customWidth="1"/>
    <col min="9998" max="9999" width="9.140625" style="123" customWidth="1"/>
    <col min="10000" max="10000" width="9.42578125" style="123" customWidth="1"/>
    <col min="10001" max="10002" width="0" style="123" hidden="1" customWidth="1"/>
    <col min="10003" max="10240" width="9.140625" style="123"/>
    <col min="10241" max="10241" width="4.7109375" style="123" customWidth="1"/>
    <col min="10242" max="10242" width="30.7109375" style="123" customWidth="1"/>
    <col min="10243" max="10243" width="27.140625" style="123" customWidth="1"/>
    <col min="10244" max="10244" width="11.5703125" style="123" customWidth="1"/>
    <col min="10245" max="10247" width="9" style="123" customWidth="1"/>
    <col min="10248" max="10248" width="15.42578125" style="123" bestFit="1" customWidth="1"/>
    <col min="10249" max="10249" width="9" style="123" customWidth="1"/>
    <col min="10250" max="10250" width="13.85546875" style="123" customWidth="1"/>
    <col min="10251" max="10251" width="10.85546875" style="123" bestFit="1" customWidth="1"/>
    <col min="10252" max="10252" width="11.85546875" style="123" bestFit="1" customWidth="1"/>
    <col min="10253" max="10253" width="9" style="123" customWidth="1"/>
    <col min="10254" max="10255" width="9.140625" style="123" customWidth="1"/>
    <col min="10256" max="10256" width="9.42578125" style="123" customWidth="1"/>
    <col min="10257" max="10258" width="0" style="123" hidden="1" customWidth="1"/>
    <col min="10259" max="10496" width="9.140625" style="123"/>
    <col min="10497" max="10497" width="4.7109375" style="123" customWidth="1"/>
    <col min="10498" max="10498" width="30.7109375" style="123" customWidth="1"/>
    <col min="10499" max="10499" width="27.140625" style="123" customWidth="1"/>
    <col min="10500" max="10500" width="11.5703125" style="123" customWidth="1"/>
    <col min="10501" max="10503" width="9" style="123" customWidth="1"/>
    <col min="10504" max="10504" width="15.42578125" style="123" bestFit="1" customWidth="1"/>
    <col min="10505" max="10505" width="9" style="123" customWidth="1"/>
    <col min="10506" max="10506" width="13.85546875" style="123" customWidth="1"/>
    <col min="10507" max="10507" width="10.85546875" style="123" bestFit="1" customWidth="1"/>
    <col min="10508" max="10508" width="11.85546875" style="123" bestFit="1" customWidth="1"/>
    <col min="10509" max="10509" width="9" style="123" customWidth="1"/>
    <col min="10510" max="10511" width="9.140625" style="123" customWidth="1"/>
    <col min="10512" max="10512" width="9.42578125" style="123" customWidth="1"/>
    <col min="10513" max="10514" width="0" style="123" hidden="1" customWidth="1"/>
    <col min="10515" max="10752" width="9.140625" style="123"/>
    <col min="10753" max="10753" width="4.7109375" style="123" customWidth="1"/>
    <col min="10754" max="10754" width="30.7109375" style="123" customWidth="1"/>
    <col min="10755" max="10755" width="27.140625" style="123" customWidth="1"/>
    <col min="10756" max="10756" width="11.5703125" style="123" customWidth="1"/>
    <col min="10757" max="10759" width="9" style="123" customWidth="1"/>
    <col min="10760" max="10760" width="15.42578125" style="123" bestFit="1" customWidth="1"/>
    <col min="10761" max="10761" width="9" style="123" customWidth="1"/>
    <col min="10762" max="10762" width="13.85546875" style="123" customWidth="1"/>
    <col min="10763" max="10763" width="10.85546875" style="123" bestFit="1" customWidth="1"/>
    <col min="10764" max="10764" width="11.85546875" style="123" bestFit="1" customWidth="1"/>
    <col min="10765" max="10765" width="9" style="123" customWidth="1"/>
    <col min="10766" max="10767" width="9.140625" style="123" customWidth="1"/>
    <col min="10768" max="10768" width="9.42578125" style="123" customWidth="1"/>
    <col min="10769" max="10770" width="0" style="123" hidden="1" customWidth="1"/>
    <col min="10771" max="11008" width="9.140625" style="123"/>
    <col min="11009" max="11009" width="4.7109375" style="123" customWidth="1"/>
    <col min="11010" max="11010" width="30.7109375" style="123" customWidth="1"/>
    <col min="11011" max="11011" width="27.140625" style="123" customWidth="1"/>
    <col min="11012" max="11012" width="11.5703125" style="123" customWidth="1"/>
    <col min="11013" max="11015" width="9" style="123" customWidth="1"/>
    <col min="11016" max="11016" width="15.42578125" style="123" bestFit="1" customWidth="1"/>
    <col min="11017" max="11017" width="9" style="123" customWidth="1"/>
    <col min="11018" max="11018" width="13.85546875" style="123" customWidth="1"/>
    <col min="11019" max="11019" width="10.85546875" style="123" bestFit="1" customWidth="1"/>
    <col min="11020" max="11020" width="11.85546875" style="123" bestFit="1" customWidth="1"/>
    <col min="11021" max="11021" width="9" style="123" customWidth="1"/>
    <col min="11022" max="11023" width="9.140625" style="123" customWidth="1"/>
    <col min="11024" max="11024" width="9.42578125" style="123" customWidth="1"/>
    <col min="11025" max="11026" width="0" style="123" hidden="1" customWidth="1"/>
    <col min="11027" max="11264" width="9.140625" style="123"/>
    <col min="11265" max="11265" width="4.7109375" style="123" customWidth="1"/>
    <col min="11266" max="11266" width="30.7109375" style="123" customWidth="1"/>
    <col min="11267" max="11267" width="27.140625" style="123" customWidth="1"/>
    <col min="11268" max="11268" width="11.5703125" style="123" customWidth="1"/>
    <col min="11269" max="11271" width="9" style="123" customWidth="1"/>
    <col min="11272" max="11272" width="15.42578125" style="123" bestFit="1" customWidth="1"/>
    <col min="11273" max="11273" width="9" style="123" customWidth="1"/>
    <col min="11274" max="11274" width="13.85546875" style="123" customWidth="1"/>
    <col min="11275" max="11275" width="10.85546875" style="123" bestFit="1" customWidth="1"/>
    <col min="11276" max="11276" width="11.85546875" style="123" bestFit="1" customWidth="1"/>
    <col min="11277" max="11277" width="9" style="123" customWidth="1"/>
    <col min="11278" max="11279" width="9.140625" style="123" customWidth="1"/>
    <col min="11280" max="11280" width="9.42578125" style="123" customWidth="1"/>
    <col min="11281" max="11282" width="0" style="123" hidden="1" customWidth="1"/>
    <col min="11283" max="11520" width="9.140625" style="123"/>
    <col min="11521" max="11521" width="4.7109375" style="123" customWidth="1"/>
    <col min="11522" max="11522" width="30.7109375" style="123" customWidth="1"/>
    <col min="11523" max="11523" width="27.140625" style="123" customWidth="1"/>
    <col min="11524" max="11524" width="11.5703125" style="123" customWidth="1"/>
    <col min="11525" max="11527" width="9" style="123" customWidth="1"/>
    <col min="11528" max="11528" width="15.42578125" style="123" bestFit="1" customWidth="1"/>
    <col min="11529" max="11529" width="9" style="123" customWidth="1"/>
    <col min="11530" max="11530" width="13.85546875" style="123" customWidth="1"/>
    <col min="11531" max="11531" width="10.85546875" style="123" bestFit="1" customWidth="1"/>
    <col min="11532" max="11532" width="11.85546875" style="123" bestFit="1" customWidth="1"/>
    <col min="11533" max="11533" width="9" style="123" customWidth="1"/>
    <col min="11534" max="11535" width="9.140625" style="123" customWidth="1"/>
    <col min="11536" max="11536" width="9.42578125" style="123" customWidth="1"/>
    <col min="11537" max="11538" width="0" style="123" hidden="1" customWidth="1"/>
    <col min="11539" max="11776" width="9.140625" style="123"/>
    <col min="11777" max="11777" width="4.7109375" style="123" customWidth="1"/>
    <col min="11778" max="11778" width="30.7109375" style="123" customWidth="1"/>
    <col min="11779" max="11779" width="27.140625" style="123" customWidth="1"/>
    <col min="11780" max="11780" width="11.5703125" style="123" customWidth="1"/>
    <col min="11781" max="11783" width="9" style="123" customWidth="1"/>
    <col min="11784" max="11784" width="15.42578125" style="123" bestFit="1" customWidth="1"/>
    <col min="11785" max="11785" width="9" style="123" customWidth="1"/>
    <col min="11786" max="11786" width="13.85546875" style="123" customWidth="1"/>
    <col min="11787" max="11787" width="10.85546875" style="123" bestFit="1" customWidth="1"/>
    <col min="11788" max="11788" width="11.85546875" style="123" bestFit="1" customWidth="1"/>
    <col min="11789" max="11789" width="9" style="123" customWidth="1"/>
    <col min="11790" max="11791" width="9.140625" style="123" customWidth="1"/>
    <col min="11792" max="11792" width="9.42578125" style="123" customWidth="1"/>
    <col min="11793" max="11794" width="0" style="123" hidden="1" customWidth="1"/>
    <col min="11795" max="12032" width="9.140625" style="123"/>
    <col min="12033" max="12033" width="4.7109375" style="123" customWidth="1"/>
    <col min="12034" max="12034" width="30.7109375" style="123" customWidth="1"/>
    <col min="12035" max="12035" width="27.140625" style="123" customWidth="1"/>
    <col min="12036" max="12036" width="11.5703125" style="123" customWidth="1"/>
    <col min="12037" max="12039" width="9" style="123" customWidth="1"/>
    <col min="12040" max="12040" width="15.42578125" style="123" bestFit="1" customWidth="1"/>
    <col min="12041" max="12041" width="9" style="123" customWidth="1"/>
    <col min="12042" max="12042" width="13.85546875" style="123" customWidth="1"/>
    <col min="12043" max="12043" width="10.85546875" style="123" bestFit="1" customWidth="1"/>
    <col min="12044" max="12044" width="11.85546875" style="123" bestFit="1" customWidth="1"/>
    <col min="12045" max="12045" width="9" style="123" customWidth="1"/>
    <col min="12046" max="12047" width="9.140625" style="123" customWidth="1"/>
    <col min="12048" max="12048" width="9.42578125" style="123" customWidth="1"/>
    <col min="12049" max="12050" width="0" style="123" hidden="1" customWidth="1"/>
    <col min="12051" max="12288" width="9.140625" style="123"/>
    <col min="12289" max="12289" width="4.7109375" style="123" customWidth="1"/>
    <col min="12290" max="12290" width="30.7109375" style="123" customWidth="1"/>
    <col min="12291" max="12291" width="27.140625" style="123" customWidth="1"/>
    <col min="12292" max="12292" width="11.5703125" style="123" customWidth="1"/>
    <col min="12293" max="12295" width="9" style="123" customWidth="1"/>
    <col min="12296" max="12296" width="15.42578125" style="123" bestFit="1" customWidth="1"/>
    <col min="12297" max="12297" width="9" style="123" customWidth="1"/>
    <col min="12298" max="12298" width="13.85546875" style="123" customWidth="1"/>
    <col min="12299" max="12299" width="10.85546875" style="123" bestFit="1" customWidth="1"/>
    <col min="12300" max="12300" width="11.85546875" style="123" bestFit="1" customWidth="1"/>
    <col min="12301" max="12301" width="9" style="123" customWidth="1"/>
    <col min="12302" max="12303" width="9.140625" style="123" customWidth="1"/>
    <col min="12304" max="12304" width="9.42578125" style="123" customWidth="1"/>
    <col min="12305" max="12306" width="0" style="123" hidden="1" customWidth="1"/>
    <col min="12307" max="12544" width="9.140625" style="123"/>
    <col min="12545" max="12545" width="4.7109375" style="123" customWidth="1"/>
    <col min="12546" max="12546" width="30.7109375" style="123" customWidth="1"/>
    <col min="12547" max="12547" width="27.140625" style="123" customWidth="1"/>
    <col min="12548" max="12548" width="11.5703125" style="123" customWidth="1"/>
    <col min="12549" max="12551" width="9" style="123" customWidth="1"/>
    <col min="12552" max="12552" width="15.42578125" style="123" bestFit="1" customWidth="1"/>
    <col min="12553" max="12553" width="9" style="123" customWidth="1"/>
    <col min="12554" max="12554" width="13.85546875" style="123" customWidth="1"/>
    <col min="12555" max="12555" width="10.85546875" style="123" bestFit="1" customWidth="1"/>
    <col min="12556" max="12556" width="11.85546875" style="123" bestFit="1" customWidth="1"/>
    <col min="12557" max="12557" width="9" style="123" customWidth="1"/>
    <col min="12558" max="12559" width="9.140625" style="123" customWidth="1"/>
    <col min="12560" max="12560" width="9.42578125" style="123" customWidth="1"/>
    <col min="12561" max="12562" width="0" style="123" hidden="1" customWidth="1"/>
    <col min="12563" max="12800" width="9.140625" style="123"/>
    <col min="12801" max="12801" width="4.7109375" style="123" customWidth="1"/>
    <col min="12802" max="12802" width="30.7109375" style="123" customWidth="1"/>
    <col min="12803" max="12803" width="27.140625" style="123" customWidth="1"/>
    <col min="12804" max="12804" width="11.5703125" style="123" customWidth="1"/>
    <col min="12805" max="12807" width="9" style="123" customWidth="1"/>
    <col min="12808" max="12808" width="15.42578125" style="123" bestFit="1" customWidth="1"/>
    <col min="12809" max="12809" width="9" style="123" customWidth="1"/>
    <col min="12810" max="12810" width="13.85546875" style="123" customWidth="1"/>
    <col min="12811" max="12811" width="10.85546875" style="123" bestFit="1" customWidth="1"/>
    <col min="12812" max="12812" width="11.85546875" style="123" bestFit="1" customWidth="1"/>
    <col min="12813" max="12813" width="9" style="123" customWidth="1"/>
    <col min="12814" max="12815" width="9.140625" style="123" customWidth="1"/>
    <col min="12816" max="12816" width="9.42578125" style="123" customWidth="1"/>
    <col min="12817" max="12818" width="0" style="123" hidden="1" customWidth="1"/>
    <col min="12819" max="13056" width="9.140625" style="123"/>
    <col min="13057" max="13057" width="4.7109375" style="123" customWidth="1"/>
    <col min="13058" max="13058" width="30.7109375" style="123" customWidth="1"/>
    <col min="13059" max="13059" width="27.140625" style="123" customWidth="1"/>
    <col min="13060" max="13060" width="11.5703125" style="123" customWidth="1"/>
    <col min="13061" max="13063" width="9" style="123" customWidth="1"/>
    <col min="13064" max="13064" width="15.42578125" style="123" bestFit="1" customWidth="1"/>
    <col min="13065" max="13065" width="9" style="123" customWidth="1"/>
    <col min="13066" max="13066" width="13.85546875" style="123" customWidth="1"/>
    <col min="13067" max="13067" width="10.85546875" style="123" bestFit="1" customWidth="1"/>
    <col min="13068" max="13068" width="11.85546875" style="123" bestFit="1" customWidth="1"/>
    <col min="13069" max="13069" width="9" style="123" customWidth="1"/>
    <col min="13070" max="13071" width="9.140625" style="123" customWidth="1"/>
    <col min="13072" max="13072" width="9.42578125" style="123" customWidth="1"/>
    <col min="13073" max="13074" width="0" style="123" hidden="1" customWidth="1"/>
    <col min="13075" max="13312" width="9.140625" style="123"/>
    <col min="13313" max="13313" width="4.7109375" style="123" customWidth="1"/>
    <col min="13314" max="13314" width="30.7109375" style="123" customWidth="1"/>
    <col min="13315" max="13315" width="27.140625" style="123" customWidth="1"/>
    <col min="13316" max="13316" width="11.5703125" style="123" customWidth="1"/>
    <col min="13317" max="13319" width="9" style="123" customWidth="1"/>
    <col min="13320" max="13320" width="15.42578125" style="123" bestFit="1" customWidth="1"/>
    <col min="13321" max="13321" width="9" style="123" customWidth="1"/>
    <col min="13322" max="13322" width="13.85546875" style="123" customWidth="1"/>
    <col min="13323" max="13323" width="10.85546875" style="123" bestFit="1" customWidth="1"/>
    <col min="13324" max="13324" width="11.85546875" style="123" bestFit="1" customWidth="1"/>
    <col min="13325" max="13325" width="9" style="123" customWidth="1"/>
    <col min="13326" max="13327" width="9.140625" style="123" customWidth="1"/>
    <col min="13328" max="13328" width="9.42578125" style="123" customWidth="1"/>
    <col min="13329" max="13330" width="0" style="123" hidden="1" customWidth="1"/>
    <col min="13331" max="13568" width="9.140625" style="123"/>
    <col min="13569" max="13569" width="4.7109375" style="123" customWidth="1"/>
    <col min="13570" max="13570" width="30.7109375" style="123" customWidth="1"/>
    <col min="13571" max="13571" width="27.140625" style="123" customWidth="1"/>
    <col min="13572" max="13572" width="11.5703125" style="123" customWidth="1"/>
    <col min="13573" max="13575" width="9" style="123" customWidth="1"/>
    <col min="13576" max="13576" width="15.42578125" style="123" bestFit="1" customWidth="1"/>
    <col min="13577" max="13577" width="9" style="123" customWidth="1"/>
    <col min="13578" max="13578" width="13.85546875" style="123" customWidth="1"/>
    <col min="13579" max="13579" width="10.85546875" style="123" bestFit="1" customWidth="1"/>
    <col min="13580" max="13580" width="11.85546875" style="123" bestFit="1" customWidth="1"/>
    <col min="13581" max="13581" width="9" style="123" customWidth="1"/>
    <col min="13582" max="13583" width="9.140625" style="123" customWidth="1"/>
    <col min="13584" max="13584" width="9.42578125" style="123" customWidth="1"/>
    <col min="13585" max="13586" width="0" style="123" hidden="1" customWidth="1"/>
    <col min="13587" max="13824" width="9.140625" style="123"/>
    <col min="13825" max="13825" width="4.7109375" style="123" customWidth="1"/>
    <col min="13826" max="13826" width="30.7109375" style="123" customWidth="1"/>
    <col min="13827" max="13827" width="27.140625" style="123" customWidth="1"/>
    <col min="13828" max="13828" width="11.5703125" style="123" customWidth="1"/>
    <col min="13829" max="13831" width="9" style="123" customWidth="1"/>
    <col min="13832" max="13832" width="15.42578125" style="123" bestFit="1" customWidth="1"/>
    <col min="13833" max="13833" width="9" style="123" customWidth="1"/>
    <col min="13834" max="13834" width="13.85546875" style="123" customWidth="1"/>
    <col min="13835" max="13835" width="10.85546875" style="123" bestFit="1" customWidth="1"/>
    <col min="13836" max="13836" width="11.85546875" style="123" bestFit="1" customWidth="1"/>
    <col min="13837" max="13837" width="9" style="123" customWidth="1"/>
    <col min="13838" max="13839" width="9.140625" style="123" customWidth="1"/>
    <col min="13840" max="13840" width="9.42578125" style="123" customWidth="1"/>
    <col min="13841" max="13842" width="0" style="123" hidden="1" customWidth="1"/>
    <col min="13843" max="14080" width="9.140625" style="123"/>
    <col min="14081" max="14081" width="4.7109375" style="123" customWidth="1"/>
    <col min="14082" max="14082" width="30.7109375" style="123" customWidth="1"/>
    <col min="14083" max="14083" width="27.140625" style="123" customWidth="1"/>
    <col min="14084" max="14084" width="11.5703125" style="123" customWidth="1"/>
    <col min="14085" max="14087" width="9" style="123" customWidth="1"/>
    <col min="14088" max="14088" width="15.42578125" style="123" bestFit="1" customWidth="1"/>
    <col min="14089" max="14089" width="9" style="123" customWidth="1"/>
    <col min="14090" max="14090" width="13.85546875" style="123" customWidth="1"/>
    <col min="14091" max="14091" width="10.85546875" style="123" bestFit="1" customWidth="1"/>
    <col min="14092" max="14092" width="11.85546875" style="123" bestFit="1" customWidth="1"/>
    <col min="14093" max="14093" width="9" style="123" customWidth="1"/>
    <col min="14094" max="14095" width="9.140625" style="123" customWidth="1"/>
    <col min="14096" max="14096" width="9.42578125" style="123" customWidth="1"/>
    <col min="14097" max="14098" width="0" style="123" hidden="1" customWidth="1"/>
    <col min="14099" max="14336" width="9.140625" style="123"/>
    <col min="14337" max="14337" width="4.7109375" style="123" customWidth="1"/>
    <col min="14338" max="14338" width="30.7109375" style="123" customWidth="1"/>
    <col min="14339" max="14339" width="27.140625" style="123" customWidth="1"/>
    <col min="14340" max="14340" width="11.5703125" style="123" customWidth="1"/>
    <col min="14341" max="14343" width="9" style="123" customWidth="1"/>
    <col min="14344" max="14344" width="15.42578125" style="123" bestFit="1" customWidth="1"/>
    <col min="14345" max="14345" width="9" style="123" customWidth="1"/>
    <col min="14346" max="14346" width="13.85546875" style="123" customWidth="1"/>
    <col min="14347" max="14347" width="10.85546875" style="123" bestFit="1" customWidth="1"/>
    <col min="14348" max="14348" width="11.85546875" style="123" bestFit="1" customWidth="1"/>
    <col min="14349" max="14349" width="9" style="123" customWidth="1"/>
    <col min="14350" max="14351" width="9.140625" style="123" customWidth="1"/>
    <col min="14352" max="14352" width="9.42578125" style="123" customWidth="1"/>
    <col min="14353" max="14354" width="0" style="123" hidden="1" customWidth="1"/>
    <col min="14355" max="14592" width="9.140625" style="123"/>
    <col min="14593" max="14593" width="4.7109375" style="123" customWidth="1"/>
    <col min="14594" max="14594" width="30.7109375" style="123" customWidth="1"/>
    <col min="14595" max="14595" width="27.140625" style="123" customWidth="1"/>
    <col min="14596" max="14596" width="11.5703125" style="123" customWidth="1"/>
    <col min="14597" max="14599" width="9" style="123" customWidth="1"/>
    <col min="14600" max="14600" width="15.42578125" style="123" bestFit="1" customWidth="1"/>
    <col min="14601" max="14601" width="9" style="123" customWidth="1"/>
    <col min="14602" max="14602" width="13.85546875" style="123" customWidth="1"/>
    <col min="14603" max="14603" width="10.85546875" style="123" bestFit="1" customWidth="1"/>
    <col min="14604" max="14604" width="11.85546875" style="123" bestFit="1" customWidth="1"/>
    <col min="14605" max="14605" width="9" style="123" customWidth="1"/>
    <col min="14606" max="14607" width="9.140625" style="123" customWidth="1"/>
    <col min="14608" max="14608" width="9.42578125" style="123" customWidth="1"/>
    <col min="14609" max="14610" width="0" style="123" hidden="1" customWidth="1"/>
    <col min="14611" max="14848" width="9.140625" style="123"/>
    <col min="14849" max="14849" width="4.7109375" style="123" customWidth="1"/>
    <col min="14850" max="14850" width="30.7109375" style="123" customWidth="1"/>
    <col min="14851" max="14851" width="27.140625" style="123" customWidth="1"/>
    <col min="14852" max="14852" width="11.5703125" style="123" customWidth="1"/>
    <col min="14853" max="14855" width="9" style="123" customWidth="1"/>
    <col min="14856" max="14856" width="15.42578125" style="123" bestFit="1" customWidth="1"/>
    <col min="14857" max="14857" width="9" style="123" customWidth="1"/>
    <col min="14858" max="14858" width="13.85546875" style="123" customWidth="1"/>
    <col min="14859" max="14859" width="10.85546875" style="123" bestFit="1" customWidth="1"/>
    <col min="14860" max="14860" width="11.85546875" style="123" bestFit="1" customWidth="1"/>
    <col min="14861" max="14861" width="9" style="123" customWidth="1"/>
    <col min="14862" max="14863" width="9.140625" style="123" customWidth="1"/>
    <col min="14864" max="14864" width="9.42578125" style="123" customWidth="1"/>
    <col min="14865" max="14866" width="0" style="123" hidden="1" customWidth="1"/>
    <col min="14867" max="15104" width="9.140625" style="123"/>
    <col min="15105" max="15105" width="4.7109375" style="123" customWidth="1"/>
    <col min="15106" max="15106" width="30.7109375" style="123" customWidth="1"/>
    <col min="15107" max="15107" width="27.140625" style="123" customWidth="1"/>
    <col min="15108" max="15108" width="11.5703125" style="123" customWidth="1"/>
    <col min="15109" max="15111" width="9" style="123" customWidth="1"/>
    <col min="15112" max="15112" width="15.42578125" style="123" bestFit="1" customWidth="1"/>
    <col min="15113" max="15113" width="9" style="123" customWidth="1"/>
    <col min="15114" max="15114" width="13.85546875" style="123" customWidth="1"/>
    <col min="15115" max="15115" width="10.85546875" style="123" bestFit="1" customWidth="1"/>
    <col min="15116" max="15116" width="11.85546875" style="123" bestFit="1" customWidth="1"/>
    <col min="15117" max="15117" width="9" style="123" customWidth="1"/>
    <col min="15118" max="15119" width="9.140625" style="123" customWidth="1"/>
    <col min="15120" max="15120" width="9.42578125" style="123" customWidth="1"/>
    <col min="15121" max="15122" width="0" style="123" hidden="1" customWidth="1"/>
    <col min="15123" max="15360" width="9.140625" style="123"/>
    <col min="15361" max="15361" width="4.7109375" style="123" customWidth="1"/>
    <col min="15362" max="15362" width="30.7109375" style="123" customWidth="1"/>
    <col min="15363" max="15363" width="27.140625" style="123" customWidth="1"/>
    <col min="15364" max="15364" width="11.5703125" style="123" customWidth="1"/>
    <col min="15365" max="15367" width="9" style="123" customWidth="1"/>
    <col min="15368" max="15368" width="15.42578125" style="123" bestFit="1" customWidth="1"/>
    <col min="15369" max="15369" width="9" style="123" customWidth="1"/>
    <col min="15370" max="15370" width="13.85546875" style="123" customWidth="1"/>
    <col min="15371" max="15371" width="10.85546875" style="123" bestFit="1" customWidth="1"/>
    <col min="15372" max="15372" width="11.85546875" style="123" bestFit="1" customWidth="1"/>
    <col min="15373" max="15373" width="9" style="123" customWidth="1"/>
    <col min="15374" max="15375" width="9.140625" style="123" customWidth="1"/>
    <col min="15376" max="15376" width="9.42578125" style="123" customWidth="1"/>
    <col min="15377" max="15378" width="0" style="123" hidden="1" customWidth="1"/>
    <col min="15379" max="15616" width="9.140625" style="123"/>
    <col min="15617" max="15617" width="4.7109375" style="123" customWidth="1"/>
    <col min="15618" max="15618" width="30.7109375" style="123" customWidth="1"/>
    <col min="15619" max="15619" width="27.140625" style="123" customWidth="1"/>
    <col min="15620" max="15620" width="11.5703125" style="123" customWidth="1"/>
    <col min="15621" max="15623" width="9" style="123" customWidth="1"/>
    <col min="15624" max="15624" width="15.42578125" style="123" bestFit="1" customWidth="1"/>
    <col min="15625" max="15625" width="9" style="123" customWidth="1"/>
    <col min="15626" max="15626" width="13.85546875" style="123" customWidth="1"/>
    <col min="15627" max="15627" width="10.85546875" style="123" bestFit="1" customWidth="1"/>
    <col min="15628" max="15628" width="11.85546875" style="123" bestFit="1" customWidth="1"/>
    <col min="15629" max="15629" width="9" style="123" customWidth="1"/>
    <col min="15630" max="15631" width="9.140625" style="123" customWidth="1"/>
    <col min="15632" max="15632" width="9.42578125" style="123" customWidth="1"/>
    <col min="15633" max="15634" width="0" style="123" hidden="1" customWidth="1"/>
    <col min="15635" max="15872" width="9.140625" style="123"/>
    <col min="15873" max="15873" width="4.7109375" style="123" customWidth="1"/>
    <col min="15874" max="15874" width="30.7109375" style="123" customWidth="1"/>
    <col min="15875" max="15875" width="27.140625" style="123" customWidth="1"/>
    <col min="15876" max="15876" width="11.5703125" style="123" customWidth="1"/>
    <col min="15877" max="15879" width="9" style="123" customWidth="1"/>
    <col min="15880" max="15880" width="15.42578125" style="123" bestFit="1" customWidth="1"/>
    <col min="15881" max="15881" width="9" style="123" customWidth="1"/>
    <col min="15882" max="15882" width="13.85546875" style="123" customWidth="1"/>
    <col min="15883" max="15883" width="10.85546875" style="123" bestFit="1" customWidth="1"/>
    <col min="15884" max="15884" width="11.85546875" style="123" bestFit="1" customWidth="1"/>
    <col min="15885" max="15885" width="9" style="123" customWidth="1"/>
    <col min="15886" max="15887" width="9.140625" style="123" customWidth="1"/>
    <col min="15888" max="15888" width="9.42578125" style="123" customWidth="1"/>
    <col min="15889" max="15890" width="0" style="123" hidden="1" customWidth="1"/>
    <col min="15891" max="16128" width="9.140625" style="123"/>
    <col min="16129" max="16129" width="4.7109375" style="123" customWidth="1"/>
    <col min="16130" max="16130" width="30.7109375" style="123" customWidth="1"/>
    <col min="16131" max="16131" width="27.140625" style="123" customWidth="1"/>
    <col min="16132" max="16132" width="11.5703125" style="123" customWidth="1"/>
    <col min="16133" max="16135" width="9" style="123" customWidth="1"/>
    <col min="16136" max="16136" width="15.42578125" style="123" bestFit="1" customWidth="1"/>
    <col min="16137" max="16137" width="9" style="123" customWidth="1"/>
    <col min="16138" max="16138" width="13.85546875" style="123" customWidth="1"/>
    <col min="16139" max="16139" width="10.85546875" style="123" bestFit="1" customWidth="1"/>
    <col min="16140" max="16140" width="11.85546875" style="123" bestFit="1" customWidth="1"/>
    <col min="16141" max="16141" width="9" style="123" customWidth="1"/>
    <col min="16142" max="16143" width="9.140625" style="123" customWidth="1"/>
    <col min="16144" max="16144" width="9.42578125" style="123" customWidth="1"/>
    <col min="16145" max="16146" width="0" style="123" hidden="1" customWidth="1"/>
    <col min="16147" max="16384" width="9.140625" style="123"/>
  </cols>
  <sheetData>
    <row r="1" spans="1:18" ht="98.25" customHeight="1" x14ac:dyDescent="0.2">
      <c r="A1" s="377"/>
      <c r="B1" s="378"/>
      <c r="C1" s="378"/>
      <c r="D1" s="378"/>
      <c r="E1" s="378"/>
    </row>
    <row r="2" spans="1:18" ht="15" customHeight="1" x14ac:dyDescent="0.2">
      <c r="A2" s="124"/>
      <c r="B2" s="122"/>
      <c r="C2" s="122"/>
      <c r="D2" s="122"/>
      <c r="E2" s="122"/>
    </row>
    <row r="3" spans="1:18" ht="18" x14ac:dyDescent="0.25">
      <c r="A3" s="354" t="s">
        <v>40</v>
      </c>
      <c r="B3" s="354"/>
      <c r="C3" s="354"/>
      <c r="D3" s="354"/>
      <c r="E3" s="354"/>
    </row>
    <row r="4" spans="1:18" ht="12" customHeight="1" x14ac:dyDescent="0.25">
      <c r="A4" s="354"/>
      <c r="B4" s="354"/>
      <c r="C4" s="354"/>
      <c r="D4" s="354"/>
      <c r="E4" s="354"/>
    </row>
    <row r="5" spans="1:18" ht="15" customHeight="1" x14ac:dyDescent="0.2">
      <c r="A5" s="379" t="s">
        <v>41</v>
      </c>
      <c r="B5" s="379"/>
      <c r="C5" s="379"/>
      <c r="D5" s="379"/>
      <c r="E5" s="379"/>
    </row>
    <row r="6" spans="1:18" ht="15" customHeight="1" x14ac:dyDescent="0.2">
      <c r="A6" s="125"/>
      <c r="B6" s="125"/>
      <c r="C6" s="125"/>
      <c r="D6" s="125"/>
      <c r="E6" s="125"/>
    </row>
    <row r="7" spans="1:18" ht="23.25" customHeight="1" x14ac:dyDescent="0.2">
      <c r="A7" s="126"/>
      <c r="B7" s="356" t="s">
        <v>42</v>
      </c>
      <c r="C7" s="356"/>
      <c r="D7" s="356"/>
      <c r="E7" s="127"/>
    </row>
    <row r="8" spans="1:18" ht="15" customHeight="1" thickBot="1" x14ac:dyDescent="0.25">
      <c r="A8" s="128"/>
      <c r="B8" s="128"/>
      <c r="C8" s="128"/>
      <c r="D8" s="128"/>
      <c r="E8" s="128"/>
    </row>
    <row r="9" spans="1:18" ht="15" customHeight="1" thickBot="1" x14ac:dyDescent="0.25">
      <c r="A9" s="124"/>
      <c r="B9" s="129" t="s">
        <v>43</v>
      </c>
      <c r="C9" s="350"/>
      <c r="D9" s="351"/>
      <c r="E9" s="122"/>
    </row>
    <row r="10" spans="1:18" ht="15" customHeight="1" thickBot="1" x14ac:dyDescent="0.25">
      <c r="B10" s="130"/>
    </row>
    <row r="11" spans="1:18" ht="15" customHeight="1" thickBot="1" x14ac:dyDescent="0.25">
      <c r="B11" s="131" t="s">
        <v>44</v>
      </c>
      <c r="C11" s="132"/>
      <c r="D11" s="133"/>
    </row>
    <row r="12" spans="1:18" ht="15" customHeight="1" thickBot="1" x14ac:dyDescent="0.25">
      <c r="B12" s="134" t="s">
        <v>45</v>
      </c>
      <c r="C12" s="352"/>
      <c r="D12" s="353"/>
      <c r="F12" s="135" t="s">
        <v>46</v>
      </c>
      <c r="G12" s="136">
        <f>IF(D23=0,0,VLOOKUP(D23,Q14:R26,2))</f>
        <v>0</v>
      </c>
      <c r="H12" s="137"/>
      <c r="Q12" s="357" t="s">
        <v>47</v>
      </c>
      <c r="R12" s="358"/>
    </row>
    <row r="13" spans="1:18" ht="15" customHeight="1" x14ac:dyDescent="0.2">
      <c r="B13" s="138" t="s">
        <v>48</v>
      </c>
      <c r="C13" s="359"/>
      <c r="D13" s="360"/>
      <c r="Q13" s="139" t="s">
        <v>49</v>
      </c>
      <c r="R13" s="140" t="s">
        <v>50</v>
      </c>
    </row>
    <row r="14" spans="1:18" ht="15" customHeight="1" x14ac:dyDescent="0.2">
      <c r="B14" s="138" t="s">
        <v>51</v>
      </c>
      <c r="C14" s="359"/>
      <c r="D14" s="360"/>
      <c r="Q14" s="141">
        <v>0.18</v>
      </c>
      <c r="R14" s="141">
        <v>67</v>
      </c>
    </row>
    <row r="15" spans="1:18" ht="15" customHeight="1" thickBot="1" x14ac:dyDescent="0.25">
      <c r="B15" s="142" t="s">
        <v>52</v>
      </c>
      <c r="C15" s="361"/>
      <c r="D15" s="362"/>
      <c r="Q15" s="141">
        <v>0.23</v>
      </c>
      <c r="R15" s="141">
        <v>64</v>
      </c>
    </row>
    <row r="16" spans="1:18" ht="15" customHeight="1" thickBot="1" x14ac:dyDescent="0.25">
      <c r="B16" s="143"/>
      <c r="C16" s="144"/>
      <c r="Q16" s="145">
        <v>0.26</v>
      </c>
      <c r="R16" s="141">
        <v>59</v>
      </c>
    </row>
    <row r="17" spans="2:18" ht="15" customHeight="1" thickBot="1" x14ac:dyDescent="0.25">
      <c r="B17" s="146" t="s">
        <v>53</v>
      </c>
      <c r="C17" s="363"/>
      <c r="D17" s="364"/>
      <c r="Q17" s="145">
        <v>0.34</v>
      </c>
      <c r="R17" s="141">
        <v>54</v>
      </c>
    </row>
    <row r="18" spans="2:18" ht="15" customHeight="1" thickBot="1" x14ac:dyDescent="0.25">
      <c r="B18" s="143"/>
      <c r="C18" s="144"/>
      <c r="Q18" s="145">
        <v>0.4</v>
      </c>
      <c r="R18" s="141">
        <v>50</v>
      </c>
    </row>
    <row r="19" spans="2:18" ht="15" customHeight="1" thickBot="1" x14ac:dyDescent="0.25">
      <c r="B19" s="369" t="s">
        <v>54</v>
      </c>
      <c r="C19" s="372"/>
      <c r="D19" s="373"/>
      <c r="G19" s="374" t="s">
        <v>55</v>
      </c>
      <c r="H19" s="376" t="s">
        <v>56</v>
      </c>
      <c r="I19" s="376" t="s">
        <v>57</v>
      </c>
      <c r="J19" s="376" t="s">
        <v>58</v>
      </c>
      <c r="K19" s="365" t="s">
        <v>59</v>
      </c>
      <c r="L19" s="365" t="s">
        <v>60</v>
      </c>
      <c r="Q19" s="145">
        <v>0.47</v>
      </c>
      <c r="R19" s="141">
        <v>45</v>
      </c>
    </row>
    <row r="20" spans="2:18" ht="15" customHeight="1" x14ac:dyDescent="0.25">
      <c r="B20" s="147" t="s">
        <v>61</v>
      </c>
      <c r="C20" s="148" t="s">
        <v>62</v>
      </c>
      <c r="D20" s="384"/>
      <c r="G20" s="375"/>
      <c r="H20" s="366"/>
      <c r="I20" s="366"/>
      <c r="J20" s="366"/>
      <c r="K20" s="366"/>
      <c r="L20" s="366"/>
      <c r="Q20" s="145">
        <v>0.56000000000000005</v>
      </c>
      <c r="R20" s="141">
        <v>42</v>
      </c>
    </row>
    <row r="21" spans="2:18" ht="15" customHeight="1" x14ac:dyDescent="0.25">
      <c r="B21" s="150" t="s">
        <v>63</v>
      </c>
      <c r="C21" s="151" t="s">
        <v>1</v>
      </c>
      <c r="D21" s="385"/>
      <c r="G21" s="375"/>
      <c r="H21" s="366"/>
      <c r="I21" s="366"/>
      <c r="J21" s="366"/>
      <c r="K21" s="366"/>
      <c r="L21" s="366"/>
      <c r="Q21" s="145">
        <v>0.66</v>
      </c>
      <c r="R21" s="141">
        <v>40</v>
      </c>
    </row>
    <row r="22" spans="2:18" ht="15" customHeight="1" x14ac:dyDescent="0.25">
      <c r="B22" s="150" t="s">
        <v>64</v>
      </c>
      <c r="C22" s="151" t="s">
        <v>1</v>
      </c>
      <c r="D22" s="385"/>
      <c r="G22" s="375"/>
      <c r="H22" s="366"/>
      <c r="I22" s="366"/>
      <c r="J22" s="366"/>
      <c r="K22" s="366"/>
      <c r="L22" s="366"/>
      <c r="Q22" s="145">
        <v>0.88</v>
      </c>
      <c r="R22" s="141">
        <v>35</v>
      </c>
    </row>
    <row r="23" spans="2:18" ht="15" customHeight="1" thickBot="1" x14ac:dyDescent="0.3">
      <c r="B23" s="153" t="s">
        <v>65</v>
      </c>
      <c r="C23" s="154" t="s">
        <v>2</v>
      </c>
      <c r="D23" s="386"/>
      <c r="F23" s="155" t="s">
        <v>66</v>
      </c>
      <c r="G23" s="156">
        <f>(G12*D22)/60</f>
        <v>0</v>
      </c>
      <c r="H23" s="157">
        <f>G23*Costi!$F$16</f>
        <v>0</v>
      </c>
      <c r="I23" s="158">
        <f>(G23*5/8)</f>
        <v>0</v>
      </c>
      <c r="J23" s="157">
        <f>I23*Costi!$C$31</f>
        <v>0</v>
      </c>
      <c r="K23" s="159">
        <f>H23+J23</f>
        <v>0</v>
      </c>
      <c r="L23" s="157">
        <f>K23*$D$20/10000</f>
        <v>0</v>
      </c>
      <c r="Q23" s="145">
        <v>1.1499999999999999</v>
      </c>
      <c r="R23" s="141">
        <v>32</v>
      </c>
    </row>
    <row r="24" spans="2:18" ht="15" customHeight="1" thickBot="1" x14ac:dyDescent="0.25">
      <c r="F24" s="160" t="s">
        <v>67</v>
      </c>
      <c r="G24" s="161" t="b">
        <f>IF(D26="X",G23*C26,IF(D27="X",G23*C27,IF(D28="X",G23*C28,IF(D29="X",G23*C29))))</f>
        <v>0</v>
      </c>
      <c r="H24" s="157">
        <f>G24*Costi!$F$16</f>
        <v>0</v>
      </c>
      <c r="I24" s="162" t="b">
        <f>IF(D26="X",0,IF(D27="X",G24*6%,IF(D28="X",G24*11%,IF(D29="X",G24*20%))))</f>
        <v>0</v>
      </c>
      <c r="J24" s="157">
        <f>I24*Costi!$C$31</f>
        <v>0</v>
      </c>
      <c r="K24" s="159">
        <f>H24+J24</f>
        <v>0</v>
      </c>
      <c r="L24" s="157">
        <f t="shared" ref="L24:L29" si="0">K24*$D$20/10000</f>
        <v>0</v>
      </c>
      <c r="Q24" s="145">
        <v>1.44</v>
      </c>
      <c r="R24" s="141">
        <v>30</v>
      </c>
    </row>
    <row r="25" spans="2:18" ht="15" customHeight="1" thickBot="1" x14ac:dyDescent="0.25">
      <c r="B25" s="146" t="s">
        <v>68</v>
      </c>
      <c r="C25" s="163" t="s">
        <v>69</v>
      </c>
      <c r="D25" s="164"/>
      <c r="F25" s="160" t="s">
        <v>70</v>
      </c>
      <c r="G25" s="161" t="b">
        <f>IF(D32="X",G23*C32,IF(D33="X",G23*C33,IF(D34="X",G23*C34,IF(D35="X",G23*C35))))</f>
        <v>0</v>
      </c>
      <c r="H25" s="157">
        <f>G25*Costi!$F$16</f>
        <v>0</v>
      </c>
      <c r="I25" s="162" t="b">
        <f>IF(D31="X",0,IF(D32="X",G25*6%,IF(D33="X",G25*11%,IF(D34="X",G25*20%))))</f>
        <v>0</v>
      </c>
      <c r="J25" s="157">
        <f>I25*Costi!$C$31</f>
        <v>0</v>
      </c>
      <c r="K25" s="159">
        <f>H25+J25</f>
        <v>0</v>
      </c>
      <c r="L25" s="157">
        <f t="shared" si="0"/>
        <v>0</v>
      </c>
      <c r="Q25" s="145">
        <v>1.8</v>
      </c>
      <c r="R25" s="141">
        <v>28</v>
      </c>
    </row>
    <row r="26" spans="2:18" ht="15" customHeight="1" x14ac:dyDescent="0.2">
      <c r="B26" s="165" t="s">
        <v>71</v>
      </c>
      <c r="C26" s="166">
        <v>0.2</v>
      </c>
      <c r="D26" s="167"/>
      <c r="F26" s="128" t="s">
        <v>72</v>
      </c>
      <c r="G26" s="168" t="e">
        <f>(G23+G24+G25+G27+G29+G30+G31+G32+G38+G39)*D37/100</f>
        <v>#DIV/0!</v>
      </c>
      <c r="H26" s="169" t="e">
        <f>G26*Costi!$F$16</f>
        <v>#DIV/0!</v>
      </c>
      <c r="I26" s="170"/>
      <c r="J26" s="171"/>
      <c r="K26" s="159" t="e">
        <f>H26+J26</f>
        <v>#DIV/0!</v>
      </c>
      <c r="L26" s="157" t="e">
        <f t="shared" si="0"/>
        <v>#DIV/0!</v>
      </c>
      <c r="Q26" s="145">
        <v>10</v>
      </c>
      <c r="R26" s="141">
        <v>26</v>
      </c>
    </row>
    <row r="27" spans="2:18" ht="15" customHeight="1" x14ac:dyDescent="0.2">
      <c r="B27" s="172" t="s">
        <v>73</v>
      </c>
      <c r="C27" s="166">
        <v>0.36</v>
      </c>
      <c r="D27" s="173"/>
      <c r="F27" s="160" t="s">
        <v>74</v>
      </c>
      <c r="G27" s="161">
        <f>G23*D39/100</f>
        <v>0</v>
      </c>
      <c r="H27" s="157">
        <f>G27*Costi!$F$16</f>
        <v>0</v>
      </c>
      <c r="I27" s="162" t="b">
        <f>IF(D33="X",0,IF(D34="X",G27*6%,IF(D35="X",G27*11%,IF(D36="X",G27*20%))))</f>
        <v>0</v>
      </c>
      <c r="J27" s="157">
        <f>I27*Costi!$C$31</f>
        <v>0</v>
      </c>
      <c r="K27" s="159">
        <f>H27+J27</f>
        <v>0</v>
      </c>
      <c r="L27" s="157">
        <f t="shared" si="0"/>
        <v>0</v>
      </c>
    </row>
    <row r="28" spans="2:18" ht="15" customHeight="1" thickBot="1" x14ac:dyDescent="0.25">
      <c r="B28" s="172" t="s">
        <v>75</v>
      </c>
      <c r="C28" s="166">
        <v>0.46</v>
      </c>
      <c r="D28" s="173"/>
      <c r="F28" s="128" t="s">
        <v>76</v>
      </c>
      <c r="G28" s="174"/>
      <c r="H28" s="175"/>
      <c r="I28" s="176"/>
      <c r="J28" s="175"/>
      <c r="K28" s="177"/>
      <c r="L28" s="177"/>
    </row>
    <row r="29" spans="2:18" ht="15" customHeight="1" thickBot="1" x14ac:dyDescent="0.25">
      <c r="B29" s="178" t="s">
        <v>77</v>
      </c>
      <c r="C29" s="179">
        <v>0.6</v>
      </c>
      <c r="D29" s="180"/>
      <c r="E29" s="128"/>
      <c r="F29" s="181" t="s">
        <v>78</v>
      </c>
      <c r="G29" s="156">
        <f>D22*D42*R31/60</f>
        <v>0</v>
      </c>
      <c r="H29" s="157">
        <f>G29*Costi!$F$16</f>
        <v>0</v>
      </c>
      <c r="I29" s="162">
        <f>G29*5/8</f>
        <v>0</v>
      </c>
      <c r="J29" s="182">
        <f>I29*Costi!$C$31</f>
        <v>0</v>
      </c>
      <c r="K29" s="159">
        <f>H29+J29</f>
        <v>0</v>
      </c>
      <c r="L29" s="157">
        <f t="shared" si="0"/>
        <v>0</v>
      </c>
      <c r="Q29" s="367" t="s">
        <v>79</v>
      </c>
      <c r="R29" s="368"/>
    </row>
    <row r="30" spans="2:18" ht="15" customHeight="1" thickBot="1" x14ac:dyDescent="0.25">
      <c r="B30" s="183"/>
      <c r="C30" s="183"/>
      <c r="D30" s="184"/>
      <c r="E30" s="128"/>
      <c r="F30" s="181" t="s">
        <v>80</v>
      </c>
      <c r="G30" s="156">
        <f>(D43*Costi!C35)/60</f>
        <v>0</v>
      </c>
      <c r="H30" s="157">
        <f>G30*Costi!$F$16</f>
        <v>0</v>
      </c>
      <c r="I30" s="162">
        <f>G30*5/8</f>
        <v>0</v>
      </c>
      <c r="J30" s="182">
        <f>I30*Costi!$C$31</f>
        <v>0</v>
      </c>
      <c r="K30" s="159">
        <f>H30+J30</f>
        <v>0</v>
      </c>
      <c r="L30" s="157">
        <f>K30</f>
        <v>0</v>
      </c>
      <c r="Q30" s="185" t="s">
        <v>81</v>
      </c>
      <c r="R30" s="186">
        <v>40</v>
      </c>
    </row>
    <row r="31" spans="2:18" ht="15" customHeight="1" thickBot="1" x14ac:dyDescent="0.25">
      <c r="B31" s="146" t="s">
        <v>82</v>
      </c>
      <c r="C31" s="163" t="s">
        <v>69</v>
      </c>
      <c r="D31" s="187"/>
      <c r="E31" s="128"/>
      <c r="F31" s="181" t="s">
        <v>83</v>
      </c>
      <c r="G31" s="156">
        <f>D44*Costi!B39</f>
        <v>0</v>
      </c>
      <c r="H31" s="157">
        <f>G31*Costi!$F$16</f>
        <v>0</v>
      </c>
      <c r="I31" s="162">
        <f>(G31*5/8)/2</f>
        <v>0</v>
      </c>
      <c r="J31" s="182">
        <f>(I31*Costi!$C$31)+Costi!C39*'Preventivo costo intervento'!D44</f>
        <v>0</v>
      </c>
      <c r="K31" s="159">
        <f>H31+J31</f>
        <v>0</v>
      </c>
      <c r="L31" s="157">
        <f>K31</f>
        <v>0</v>
      </c>
      <c r="Q31" s="185" t="s">
        <v>84</v>
      </c>
      <c r="R31" s="186">
        <v>56</v>
      </c>
    </row>
    <row r="32" spans="2:18" ht="15" customHeight="1" thickBot="1" x14ac:dyDescent="0.25">
      <c r="B32" s="165" t="s">
        <v>85</v>
      </c>
      <c r="C32" s="166">
        <v>0</v>
      </c>
      <c r="D32" s="167"/>
      <c r="E32" s="128"/>
      <c r="F32" s="181" t="s">
        <v>86</v>
      </c>
      <c r="G32" s="188">
        <f>D45*Costi!B41</f>
        <v>0</v>
      </c>
      <c r="H32" s="189">
        <f>G32*Costi!$F$16</f>
        <v>0</v>
      </c>
      <c r="I32" s="190"/>
      <c r="J32" s="191"/>
      <c r="K32" s="192">
        <f>H32+J32</f>
        <v>0</v>
      </c>
      <c r="L32" s="157">
        <f>K32</f>
        <v>0</v>
      </c>
      <c r="Q32" s="185" t="s">
        <v>87</v>
      </c>
      <c r="R32" s="193">
        <v>40</v>
      </c>
    </row>
    <row r="33" spans="2:18" ht="15" customHeight="1" thickBot="1" x14ac:dyDescent="0.25">
      <c r="B33" s="165" t="s">
        <v>88</v>
      </c>
      <c r="C33" s="166">
        <v>0.2</v>
      </c>
      <c r="D33" s="173"/>
      <c r="Q33" s="194" t="s">
        <v>89</v>
      </c>
      <c r="R33" s="195">
        <v>1.5</v>
      </c>
    </row>
    <row r="34" spans="2:18" ht="15" customHeight="1" x14ac:dyDescent="0.2">
      <c r="B34" s="165" t="s">
        <v>90</v>
      </c>
      <c r="C34" s="166">
        <v>0.38</v>
      </c>
      <c r="D34" s="173"/>
      <c r="F34" s="122" t="s">
        <v>91</v>
      </c>
      <c r="K34" s="159" t="e">
        <f>SUM(K23:K33)</f>
        <v>#DIV/0!</v>
      </c>
      <c r="L34" s="157" t="e">
        <f>SUM(L23:L32)</f>
        <v>#DIV/0!</v>
      </c>
    </row>
    <row r="35" spans="2:18" ht="15" customHeight="1" thickBot="1" x14ac:dyDescent="0.25">
      <c r="B35" s="196" t="s">
        <v>92</v>
      </c>
      <c r="C35" s="179">
        <v>0.47</v>
      </c>
      <c r="D35" s="180"/>
      <c r="K35" s="197"/>
    </row>
    <row r="36" spans="2:18" ht="15" customHeight="1" thickBot="1" x14ac:dyDescent="0.25">
      <c r="B36" s="183"/>
      <c r="C36" s="183"/>
    </row>
    <row r="37" spans="2:18" ht="15" customHeight="1" thickBot="1" x14ac:dyDescent="0.25">
      <c r="B37" s="369" t="s">
        <v>93</v>
      </c>
      <c r="C37" s="370"/>
      <c r="D37" s="198"/>
      <c r="F37" s="199" t="s">
        <v>94</v>
      </c>
      <c r="G37" s="200" t="s">
        <v>95</v>
      </c>
      <c r="H37" s="200" t="s">
        <v>56</v>
      </c>
      <c r="I37" s="200" t="s">
        <v>96</v>
      </c>
      <c r="J37" s="200" t="s">
        <v>97</v>
      </c>
      <c r="K37" s="200" t="s">
        <v>98</v>
      </c>
      <c r="L37" s="201" t="s">
        <v>99</v>
      </c>
    </row>
    <row r="38" spans="2:18" ht="15" customHeight="1" thickBot="1" x14ac:dyDescent="0.25">
      <c r="B38" s="183"/>
      <c r="C38" s="202"/>
      <c r="F38" s="203" t="s">
        <v>100</v>
      </c>
      <c r="G38" s="204">
        <f>G23*11%</f>
        <v>0</v>
      </c>
      <c r="H38" s="157">
        <f>G38*Costi!$F$16</f>
        <v>0</v>
      </c>
      <c r="I38" s="204">
        <f>G38*5/8</f>
        <v>0</v>
      </c>
      <c r="J38" s="157">
        <f>I38*Costi!$C$31</f>
        <v>0</v>
      </c>
      <c r="K38" s="159">
        <f>H38+J38</f>
        <v>0</v>
      </c>
      <c r="L38" s="157">
        <f>K38*$D$20/10000</f>
        <v>0</v>
      </c>
    </row>
    <row r="39" spans="2:18" ht="15" customHeight="1" thickBot="1" x14ac:dyDescent="0.25">
      <c r="B39" s="369" t="s">
        <v>101</v>
      </c>
      <c r="C39" s="370"/>
      <c r="D39" s="198"/>
      <c r="F39" s="151" t="s">
        <v>102</v>
      </c>
      <c r="G39" s="204" t="e">
        <f>(1*D22/D23)/60</f>
        <v>#DIV/0!</v>
      </c>
      <c r="H39" s="157" t="e">
        <f>G39*Costi!$F$16</f>
        <v>#DIV/0!</v>
      </c>
      <c r="I39" s="204"/>
      <c r="J39" s="157">
        <v>60</v>
      </c>
      <c r="K39" s="159" t="e">
        <f>H39+J39</f>
        <v>#DIV/0!</v>
      </c>
      <c r="L39" s="157" t="e">
        <f>K39*$D$20/10000</f>
        <v>#DIV/0!</v>
      </c>
    </row>
    <row r="40" spans="2:18" ht="15" customHeight="1" thickBot="1" x14ac:dyDescent="0.25">
      <c r="F40" s="205"/>
      <c r="G40" s="206"/>
      <c r="H40" s="207"/>
      <c r="I40" s="206"/>
      <c r="J40" s="207"/>
      <c r="K40" s="208"/>
    </row>
    <row r="41" spans="2:18" ht="15" customHeight="1" thickBot="1" x14ac:dyDescent="0.3">
      <c r="B41" s="146" t="s">
        <v>103</v>
      </c>
      <c r="C41" s="209"/>
      <c r="D41" s="210"/>
      <c r="F41" s="205"/>
      <c r="G41" s="206"/>
      <c r="H41" s="207"/>
      <c r="I41" s="371" t="s">
        <v>104</v>
      </c>
      <c r="J41" s="371"/>
      <c r="K41" s="159" t="e">
        <f>K34+K38+K39</f>
        <v>#DIV/0!</v>
      </c>
      <c r="L41" s="211" t="e">
        <f>L34+L38+L39</f>
        <v>#DIV/0!</v>
      </c>
    </row>
    <row r="42" spans="2:18" ht="15" customHeight="1" x14ac:dyDescent="0.2">
      <c r="B42" s="212" t="s">
        <v>105</v>
      </c>
      <c r="C42" s="213"/>
      <c r="D42" s="214"/>
      <c r="F42" s="205"/>
      <c r="G42" s="206"/>
      <c r="H42" s="207"/>
      <c r="I42" s="206"/>
      <c r="J42" s="207"/>
      <c r="K42" s="208"/>
    </row>
    <row r="43" spans="2:18" ht="15" customHeight="1" x14ac:dyDescent="0.2">
      <c r="B43" s="215" t="s">
        <v>106</v>
      </c>
      <c r="C43" s="216" t="s">
        <v>107</v>
      </c>
      <c r="D43" s="152"/>
      <c r="F43" s="123"/>
      <c r="G43" s="217"/>
      <c r="H43" s="207"/>
    </row>
    <row r="44" spans="2:18" ht="15" customHeight="1" x14ac:dyDescent="0.2">
      <c r="B44" s="218" t="s">
        <v>109</v>
      </c>
      <c r="C44" s="219" t="s">
        <v>110</v>
      </c>
      <c r="D44" s="152"/>
      <c r="F44" s="183"/>
      <c r="G44" s="202"/>
      <c r="H44" s="207"/>
    </row>
    <row r="45" spans="2:18" ht="15" customHeight="1" thickBot="1" x14ac:dyDescent="0.25">
      <c r="B45" s="220" t="s">
        <v>112</v>
      </c>
      <c r="C45" s="221" t="s">
        <v>0</v>
      </c>
      <c r="D45" s="222"/>
      <c r="F45" s="183"/>
      <c r="G45" s="202"/>
      <c r="H45" s="207"/>
    </row>
    <row r="46" spans="2:18" ht="15" customHeight="1" thickBot="1" x14ac:dyDescent="0.25">
      <c r="B46" s="314"/>
      <c r="C46" s="205"/>
      <c r="D46" s="315"/>
      <c r="G46" s="223"/>
      <c r="H46" s="224"/>
    </row>
    <row r="47" spans="2:18" ht="32.25" customHeight="1" x14ac:dyDescent="0.2">
      <c r="B47" s="388" t="s">
        <v>147</v>
      </c>
      <c r="C47" s="387"/>
      <c r="D47" s="389" t="e">
        <f>L41</f>
        <v>#DIV/0!</v>
      </c>
      <c r="G47" s="223"/>
      <c r="H47" s="224"/>
    </row>
    <row r="48" spans="2:18" ht="15" customHeight="1" thickBot="1" x14ac:dyDescent="0.25">
      <c r="B48" s="390"/>
      <c r="C48" s="391"/>
      <c r="D48" s="392"/>
      <c r="F48" s="309"/>
      <c r="G48" s="223"/>
      <c r="H48" s="224"/>
      <c r="K48" s="309"/>
    </row>
    <row r="49" spans="2:11" ht="15" customHeight="1" x14ac:dyDescent="0.2">
      <c r="B49" s="227"/>
      <c r="F49" s="228"/>
      <c r="G49" s="223"/>
      <c r="K49" s="123"/>
    </row>
    <row r="50" spans="2:11" ht="15" customHeight="1" x14ac:dyDescent="0.2">
      <c r="F50" s="228"/>
      <c r="G50" s="223"/>
      <c r="H50" s="225"/>
      <c r="K50" s="123"/>
    </row>
    <row r="51" spans="2:11" ht="15" customHeight="1" x14ac:dyDescent="0.2">
      <c r="B51" s="292"/>
      <c r="C51" s="311"/>
      <c r="D51" s="298"/>
      <c r="F51" s="228"/>
      <c r="G51" s="223"/>
      <c r="K51" s="123"/>
    </row>
    <row r="52" spans="2:11" ht="15" customHeight="1" x14ac:dyDescent="0.2">
      <c r="B52" s="292"/>
      <c r="C52" s="311"/>
      <c r="D52" s="312"/>
      <c r="F52" s="228"/>
      <c r="G52" s="223"/>
      <c r="K52" s="123"/>
    </row>
    <row r="53" spans="2:11" ht="15" customHeight="1" x14ac:dyDescent="0.2">
      <c r="B53" s="292"/>
      <c r="C53" s="311"/>
      <c r="D53" s="298"/>
      <c r="F53" s="228"/>
      <c r="G53" s="223"/>
      <c r="K53" s="123"/>
    </row>
    <row r="54" spans="2:11" ht="15" customHeight="1" x14ac:dyDescent="0.2">
      <c r="B54" s="228"/>
      <c r="C54" s="223"/>
      <c r="D54" s="313"/>
      <c r="F54" s="228"/>
      <c r="G54" s="223"/>
      <c r="K54" s="123"/>
    </row>
    <row r="55" spans="2:11" ht="15" customHeight="1" x14ac:dyDescent="0.2">
      <c r="B55" s="292"/>
      <c r="C55" s="292"/>
      <c r="D55" s="292"/>
      <c r="F55" s="228"/>
      <c r="G55" s="223"/>
      <c r="K55" s="123"/>
    </row>
    <row r="56" spans="2:11" ht="15" customHeight="1" x14ac:dyDescent="0.2">
      <c r="F56" s="228"/>
      <c r="G56" s="223"/>
      <c r="K56" s="123"/>
    </row>
    <row r="57" spans="2:11" ht="15" customHeight="1" x14ac:dyDescent="0.2">
      <c r="F57" s="228"/>
      <c r="G57" s="223"/>
      <c r="K57" s="123"/>
    </row>
    <row r="58" spans="2:11" ht="15" customHeight="1" x14ac:dyDescent="0.2">
      <c r="F58" s="228"/>
      <c r="G58" s="223"/>
      <c r="K58" s="123"/>
    </row>
    <row r="59" spans="2:11" ht="15" customHeight="1" x14ac:dyDescent="0.2">
      <c r="F59" s="228"/>
      <c r="G59" s="223"/>
      <c r="K59" s="123"/>
    </row>
    <row r="60" spans="2:11" ht="15" customHeight="1" x14ac:dyDescent="0.2">
      <c r="F60" s="228"/>
      <c r="G60" s="223"/>
      <c r="K60" s="123"/>
    </row>
    <row r="61" spans="2:11" ht="15" customHeight="1" x14ac:dyDescent="0.2">
      <c r="F61" s="228"/>
      <c r="G61" s="223"/>
      <c r="K61" s="123"/>
    </row>
    <row r="62" spans="2:11" ht="15" customHeight="1" x14ac:dyDescent="0.2">
      <c r="F62" s="228"/>
      <c r="G62" s="223"/>
      <c r="K62" s="123"/>
    </row>
    <row r="63" spans="2:11" ht="15" customHeight="1" x14ac:dyDescent="0.2">
      <c r="F63" s="223"/>
      <c r="G63" s="223"/>
      <c r="K63" s="123"/>
    </row>
    <row r="64" spans="2:11" ht="15" customHeight="1" x14ac:dyDescent="0.2">
      <c r="F64" s="228"/>
      <c r="G64" s="223"/>
      <c r="K64" s="123"/>
    </row>
    <row r="65" spans="6:11" ht="15" customHeight="1" x14ac:dyDescent="0.2">
      <c r="F65" s="228"/>
      <c r="G65" s="223"/>
      <c r="K65" s="123"/>
    </row>
    <row r="66" spans="6:11" ht="15" customHeight="1" x14ac:dyDescent="0.2">
      <c r="F66" s="228"/>
      <c r="G66" s="223"/>
      <c r="K66" s="123"/>
    </row>
    <row r="67" spans="6:11" ht="15" customHeight="1" x14ac:dyDescent="0.2">
      <c r="F67" s="223"/>
      <c r="G67" s="223"/>
      <c r="K67" s="123"/>
    </row>
    <row r="68" spans="6:11" ht="15" customHeight="1" x14ac:dyDescent="0.2">
      <c r="F68" s="223"/>
      <c r="G68" s="223"/>
      <c r="K68" s="123"/>
    </row>
    <row r="69" spans="6:11" ht="15" customHeight="1" x14ac:dyDescent="0.2">
      <c r="F69" s="228"/>
      <c r="G69" s="223"/>
      <c r="K69" s="123"/>
    </row>
    <row r="70" spans="6:11" ht="15" customHeight="1" x14ac:dyDescent="0.2">
      <c r="F70" s="228"/>
      <c r="G70" s="223"/>
      <c r="K70" s="123"/>
    </row>
    <row r="71" spans="6:11" ht="15" customHeight="1" x14ac:dyDescent="0.2">
      <c r="F71" s="228"/>
      <c r="G71" s="223"/>
      <c r="K71" s="123"/>
    </row>
    <row r="72" spans="6:11" ht="15" customHeight="1" x14ac:dyDescent="0.2">
      <c r="F72" s="223"/>
      <c r="G72" s="223"/>
      <c r="K72" s="123"/>
    </row>
    <row r="73" spans="6:11" ht="15" customHeight="1" x14ac:dyDescent="0.2">
      <c r="F73" s="228"/>
      <c r="G73" s="223"/>
      <c r="K73" s="123"/>
    </row>
    <row r="74" spans="6:11" ht="15" customHeight="1" x14ac:dyDescent="0.2">
      <c r="F74" s="228"/>
      <c r="G74" s="223"/>
      <c r="K74" s="123"/>
    </row>
    <row r="75" spans="6:11" ht="15" customHeight="1" x14ac:dyDescent="0.2">
      <c r="F75" s="228"/>
      <c r="G75" s="223"/>
      <c r="K75" s="123"/>
    </row>
    <row r="76" spans="6:11" ht="15" customHeight="1" x14ac:dyDescent="0.2">
      <c r="F76" s="223"/>
      <c r="G76" s="223"/>
      <c r="K76" s="123"/>
    </row>
    <row r="77" spans="6:11" ht="15" customHeight="1" x14ac:dyDescent="0.2">
      <c r="F77" s="223"/>
      <c r="G77" s="223"/>
      <c r="K77" s="123"/>
    </row>
    <row r="78" spans="6:11" ht="15" customHeight="1" x14ac:dyDescent="0.2">
      <c r="F78" s="228"/>
      <c r="G78" s="223"/>
      <c r="K78" s="123"/>
    </row>
    <row r="79" spans="6:11" ht="15" customHeight="1" x14ac:dyDescent="0.2">
      <c r="F79" s="228"/>
      <c r="G79" s="223"/>
      <c r="K79" s="123"/>
    </row>
    <row r="80" spans="6:11" ht="15" customHeight="1" x14ac:dyDescent="0.2">
      <c r="F80" s="228"/>
      <c r="G80" s="223"/>
      <c r="K80" s="123"/>
    </row>
    <row r="81" spans="6:11" ht="15" customHeight="1" x14ac:dyDescent="0.2">
      <c r="F81" s="223"/>
      <c r="G81" s="223"/>
      <c r="K81" s="123"/>
    </row>
    <row r="82" spans="6:11" ht="15" customHeight="1" x14ac:dyDescent="0.2">
      <c r="F82" s="228"/>
      <c r="G82" s="223"/>
      <c r="K82" s="123"/>
    </row>
    <row r="83" spans="6:11" ht="15" customHeight="1" x14ac:dyDescent="0.2">
      <c r="F83" s="228"/>
      <c r="G83" s="223"/>
      <c r="K83" s="123"/>
    </row>
    <row r="84" spans="6:11" ht="15" customHeight="1" x14ac:dyDescent="0.2">
      <c r="F84" s="228"/>
      <c r="G84" s="223"/>
      <c r="K84" s="123"/>
    </row>
    <row r="85" spans="6:11" ht="15" customHeight="1" x14ac:dyDescent="0.2">
      <c r="F85" s="223"/>
      <c r="G85" s="223"/>
      <c r="K85" s="123"/>
    </row>
    <row r="86" spans="6:11" ht="15" customHeight="1" x14ac:dyDescent="0.2">
      <c r="F86" s="223"/>
      <c r="G86" s="223"/>
      <c r="K86" s="123"/>
    </row>
    <row r="87" spans="6:11" ht="15" customHeight="1" x14ac:dyDescent="0.2">
      <c r="F87" s="228"/>
      <c r="G87" s="223"/>
      <c r="K87" s="123"/>
    </row>
    <row r="88" spans="6:11" ht="15" customHeight="1" x14ac:dyDescent="0.2">
      <c r="F88" s="228"/>
      <c r="G88" s="223"/>
      <c r="K88" s="123"/>
    </row>
    <row r="89" spans="6:11" ht="15" customHeight="1" x14ac:dyDescent="0.2">
      <c r="F89" s="223"/>
      <c r="G89" s="223"/>
      <c r="K89" s="123"/>
    </row>
    <row r="90" spans="6:11" ht="15" customHeight="1" x14ac:dyDescent="0.2">
      <c r="F90" s="228"/>
      <c r="G90" s="223"/>
      <c r="K90" s="123"/>
    </row>
    <row r="91" spans="6:11" ht="15" customHeight="1" x14ac:dyDescent="0.2">
      <c r="F91" s="228"/>
      <c r="G91" s="223"/>
      <c r="K91" s="123"/>
    </row>
    <row r="92" spans="6:11" ht="15" customHeight="1" x14ac:dyDescent="0.2">
      <c r="F92" s="228"/>
      <c r="G92" s="223"/>
      <c r="K92" s="123"/>
    </row>
    <row r="93" spans="6:11" ht="15" customHeight="1" x14ac:dyDescent="0.2">
      <c r="F93" s="223"/>
      <c r="G93" s="223"/>
      <c r="K93" s="123"/>
    </row>
    <row r="94" spans="6:11" ht="15" customHeight="1" x14ac:dyDescent="0.2">
      <c r="F94" s="223"/>
      <c r="G94" s="223"/>
      <c r="K94" s="123"/>
    </row>
    <row r="95" spans="6:11" ht="15" customHeight="1" x14ac:dyDescent="0.2">
      <c r="F95" s="228"/>
      <c r="G95" s="223"/>
      <c r="K95" s="123"/>
    </row>
    <row r="96" spans="6:11" ht="15" customHeight="1" x14ac:dyDescent="0.2">
      <c r="F96" s="228"/>
      <c r="G96" s="223"/>
      <c r="K96" s="123"/>
    </row>
    <row r="97" spans="6:11" ht="15" customHeight="1" x14ac:dyDescent="0.2">
      <c r="F97" s="223"/>
      <c r="G97" s="223"/>
      <c r="K97" s="123"/>
    </row>
    <row r="98" spans="6:11" ht="15" customHeight="1" x14ac:dyDescent="0.2">
      <c r="F98" s="228"/>
      <c r="G98" s="223"/>
      <c r="K98" s="123"/>
    </row>
    <row r="99" spans="6:11" ht="15" customHeight="1" x14ac:dyDescent="0.2">
      <c r="F99" s="228"/>
      <c r="G99" s="223"/>
      <c r="K99" s="123"/>
    </row>
    <row r="100" spans="6:11" ht="15" customHeight="1" x14ac:dyDescent="0.2">
      <c r="F100" s="228"/>
      <c r="G100" s="223"/>
      <c r="K100" s="123"/>
    </row>
    <row r="101" spans="6:11" ht="15" customHeight="1" x14ac:dyDescent="0.2">
      <c r="F101" s="223"/>
      <c r="G101" s="223"/>
      <c r="K101" s="123"/>
    </row>
    <row r="102" spans="6:11" ht="15" customHeight="1" x14ac:dyDescent="0.2">
      <c r="F102" s="228"/>
      <c r="G102" s="223"/>
      <c r="K102" s="123"/>
    </row>
    <row r="103" spans="6:11" ht="15" customHeight="1" x14ac:dyDescent="0.2">
      <c r="F103" s="228"/>
      <c r="G103" s="223"/>
      <c r="K103" s="123"/>
    </row>
    <row r="104" spans="6:11" ht="15" customHeight="1" x14ac:dyDescent="0.2">
      <c r="F104" s="228"/>
      <c r="G104" s="223"/>
      <c r="K104" s="123"/>
    </row>
    <row r="105" spans="6:11" ht="15" customHeight="1" x14ac:dyDescent="0.2">
      <c r="F105" s="223"/>
      <c r="G105" s="223"/>
      <c r="K105" s="123"/>
    </row>
    <row r="106" spans="6:11" ht="15" customHeight="1" x14ac:dyDescent="0.2">
      <c r="F106" s="223"/>
      <c r="G106" s="223"/>
      <c r="K106" s="123"/>
    </row>
    <row r="107" spans="6:11" ht="15" customHeight="1" x14ac:dyDescent="0.2">
      <c r="F107" s="228"/>
      <c r="G107" s="223"/>
      <c r="K107" s="123"/>
    </row>
    <row r="108" spans="6:11" ht="15" customHeight="1" x14ac:dyDescent="0.2">
      <c r="F108" s="223"/>
      <c r="G108" s="223"/>
      <c r="K108" s="123"/>
    </row>
    <row r="109" spans="6:11" ht="15" customHeight="1" x14ac:dyDescent="0.2">
      <c r="F109" s="223"/>
      <c r="G109" s="223"/>
      <c r="K109" s="123"/>
    </row>
    <row r="110" spans="6:11" ht="15" customHeight="1" x14ac:dyDescent="0.2">
      <c r="F110" s="228"/>
      <c r="G110" s="223"/>
      <c r="K110" s="123"/>
    </row>
    <row r="111" spans="6:11" ht="15" customHeight="1" x14ac:dyDescent="0.2">
      <c r="F111" s="228"/>
      <c r="G111" s="223"/>
      <c r="K111" s="123"/>
    </row>
    <row r="112" spans="6:11" ht="15" customHeight="1" x14ac:dyDescent="0.2">
      <c r="F112" s="223"/>
      <c r="G112" s="223"/>
      <c r="K112" s="123"/>
    </row>
    <row r="113" spans="6:11" ht="15" customHeight="1" x14ac:dyDescent="0.2">
      <c r="F113" s="228"/>
      <c r="G113" s="223"/>
      <c r="K113" s="123"/>
    </row>
    <row r="114" spans="6:11" ht="15" customHeight="1" x14ac:dyDescent="0.2">
      <c r="F114" s="228"/>
      <c r="G114" s="223"/>
      <c r="K114" s="123"/>
    </row>
    <row r="115" spans="6:11" ht="15" customHeight="1" x14ac:dyDescent="0.2">
      <c r="F115" s="228"/>
      <c r="G115" s="223"/>
      <c r="K115" s="123"/>
    </row>
    <row r="116" spans="6:11" ht="15" customHeight="1" x14ac:dyDescent="0.2">
      <c r="F116" s="223"/>
      <c r="G116" s="223"/>
      <c r="K116" s="123"/>
    </row>
    <row r="117" spans="6:11" ht="15" customHeight="1" x14ac:dyDescent="0.2">
      <c r="F117" s="228"/>
      <c r="G117" s="223"/>
      <c r="K117" s="123"/>
    </row>
    <row r="118" spans="6:11" ht="15" customHeight="1" x14ac:dyDescent="0.2">
      <c r="F118" s="228"/>
      <c r="G118" s="223"/>
      <c r="K118" s="123"/>
    </row>
    <row r="119" spans="6:11" ht="15" customHeight="1" x14ac:dyDescent="0.2">
      <c r="F119" s="228"/>
      <c r="G119" s="223"/>
      <c r="K119" s="123"/>
    </row>
    <row r="120" spans="6:11" ht="15" customHeight="1" x14ac:dyDescent="0.2">
      <c r="F120" s="223"/>
      <c r="G120" s="223"/>
      <c r="K120" s="123"/>
    </row>
    <row r="121" spans="6:11" ht="15" customHeight="1" x14ac:dyDescent="0.2">
      <c r="F121" s="228"/>
      <c r="G121" s="223"/>
      <c r="K121" s="123"/>
    </row>
    <row r="122" spans="6:11" ht="15" customHeight="1" x14ac:dyDescent="0.2">
      <c r="F122" s="223"/>
      <c r="G122" s="223"/>
      <c r="K122" s="123"/>
    </row>
    <row r="123" spans="6:11" ht="15" customHeight="1" x14ac:dyDescent="0.2">
      <c r="F123" s="228"/>
      <c r="G123" s="223"/>
      <c r="K123" s="123"/>
    </row>
    <row r="124" spans="6:11" ht="15" customHeight="1" x14ac:dyDescent="0.2">
      <c r="F124" s="228"/>
      <c r="G124" s="223"/>
      <c r="K124" s="123"/>
    </row>
    <row r="125" spans="6:11" ht="15" customHeight="1" x14ac:dyDescent="0.2">
      <c r="F125" s="228"/>
      <c r="G125" s="223"/>
      <c r="K125" s="123"/>
    </row>
    <row r="126" spans="6:11" ht="15" customHeight="1" x14ac:dyDescent="0.2">
      <c r="F126" s="223"/>
      <c r="G126" s="223"/>
      <c r="K126" s="123"/>
    </row>
    <row r="127" spans="6:11" ht="15" customHeight="1" x14ac:dyDescent="0.2">
      <c r="F127" s="223"/>
      <c r="G127" s="223"/>
      <c r="K127" s="123"/>
    </row>
    <row r="128" spans="6:11" ht="15" customHeight="1" x14ac:dyDescent="0.2">
      <c r="F128" s="228"/>
      <c r="G128" s="223"/>
      <c r="K128" s="123"/>
    </row>
    <row r="129" spans="6:11" ht="15" customHeight="1" x14ac:dyDescent="0.2">
      <c r="F129" s="223"/>
      <c r="G129" s="223"/>
      <c r="K129" s="123"/>
    </row>
    <row r="130" spans="6:11" ht="15" customHeight="1" x14ac:dyDescent="0.2">
      <c r="F130" s="228"/>
      <c r="G130" s="223"/>
      <c r="K130" s="123"/>
    </row>
    <row r="131" spans="6:11" ht="15" customHeight="1" x14ac:dyDescent="0.2">
      <c r="F131" s="228"/>
      <c r="G131" s="223"/>
      <c r="K131" s="123"/>
    </row>
    <row r="132" spans="6:11" ht="15" customHeight="1" x14ac:dyDescent="0.2">
      <c r="F132" s="223"/>
      <c r="G132" s="223"/>
      <c r="K132" s="123"/>
    </row>
    <row r="133" spans="6:11" ht="15" customHeight="1" x14ac:dyDescent="0.2">
      <c r="F133" s="228"/>
      <c r="G133" s="223"/>
      <c r="K133" s="123"/>
    </row>
    <row r="134" spans="6:11" ht="15" customHeight="1" x14ac:dyDescent="0.2">
      <c r="F134" s="228"/>
      <c r="G134" s="223"/>
      <c r="K134" s="123"/>
    </row>
    <row r="135" spans="6:11" ht="15" customHeight="1" x14ac:dyDescent="0.2">
      <c r="F135" s="223"/>
      <c r="G135" s="223"/>
      <c r="K135" s="123"/>
    </row>
    <row r="136" spans="6:11" ht="15" customHeight="1" x14ac:dyDescent="0.2">
      <c r="F136" s="228"/>
      <c r="G136" s="223"/>
      <c r="K136" s="123"/>
    </row>
    <row r="137" spans="6:11" ht="15" customHeight="1" x14ac:dyDescent="0.2">
      <c r="F137" s="228"/>
      <c r="G137" s="223"/>
      <c r="K137" s="123"/>
    </row>
    <row r="138" spans="6:11" ht="15" customHeight="1" x14ac:dyDescent="0.2">
      <c r="F138" s="223"/>
      <c r="G138" s="223"/>
      <c r="K138" s="123"/>
    </row>
    <row r="139" spans="6:11" ht="15" customHeight="1" x14ac:dyDescent="0.2">
      <c r="F139" s="228"/>
      <c r="G139" s="223"/>
      <c r="K139" s="123"/>
    </row>
    <row r="140" spans="6:11" ht="15" customHeight="1" x14ac:dyDescent="0.2">
      <c r="F140" s="228"/>
      <c r="G140" s="223"/>
      <c r="K140" s="123"/>
    </row>
    <row r="141" spans="6:11" ht="15" customHeight="1" x14ac:dyDescent="0.2">
      <c r="F141" s="223"/>
      <c r="G141" s="223"/>
      <c r="K141" s="123"/>
    </row>
    <row r="142" spans="6:11" ht="15" customHeight="1" x14ac:dyDescent="0.2">
      <c r="F142" s="228"/>
      <c r="G142" s="223"/>
      <c r="K142" s="123"/>
    </row>
    <row r="143" spans="6:11" ht="15" customHeight="1" x14ac:dyDescent="0.2">
      <c r="F143" s="228"/>
      <c r="G143" s="223"/>
      <c r="K143" s="123"/>
    </row>
    <row r="144" spans="6:11" ht="15" customHeight="1" x14ac:dyDescent="0.2">
      <c r="F144" s="223"/>
      <c r="G144" s="223"/>
      <c r="K144" s="123"/>
    </row>
    <row r="145" spans="6:11" ht="15" customHeight="1" x14ac:dyDescent="0.2">
      <c r="F145" s="228"/>
      <c r="G145" s="223"/>
      <c r="K145" s="123"/>
    </row>
    <row r="146" spans="6:11" ht="15" customHeight="1" x14ac:dyDescent="0.2">
      <c r="F146" s="228"/>
      <c r="G146" s="223"/>
      <c r="K146" s="123"/>
    </row>
    <row r="147" spans="6:11" ht="15" customHeight="1" x14ac:dyDescent="0.2">
      <c r="F147" s="223"/>
      <c r="G147" s="223"/>
      <c r="K147" s="123"/>
    </row>
    <row r="148" spans="6:11" ht="15" customHeight="1" x14ac:dyDescent="0.2">
      <c r="F148" s="228"/>
      <c r="G148" s="223"/>
      <c r="K148" s="123"/>
    </row>
    <row r="149" spans="6:11" ht="15" customHeight="1" x14ac:dyDescent="0.2">
      <c r="F149" s="228"/>
      <c r="G149" s="223"/>
      <c r="K149" s="123"/>
    </row>
    <row r="150" spans="6:11" ht="15" customHeight="1" x14ac:dyDescent="0.2">
      <c r="F150" s="223"/>
      <c r="G150" s="223"/>
      <c r="K150" s="123"/>
    </row>
    <row r="151" spans="6:11" ht="15" customHeight="1" x14ac:dyDescent="0.2">
      <c r="F151" s="228"/>
      <c r="G151" s="223"/>
      <c r="K151" s="123"/>
    </row>
    <row r="152" spans="6:11" ht="15" customHeight="1" x14ac:dyDescent="0.2">
      <c r="F152" s="228"/>
      <c r="G152" s="223"/>
      <c r="K152" s="123"/>
    </row>
    <row r="153" spans="6:11" ht="15" customHeight="1" x14ac:dyDescent="0.2">
      <c r="F153" s="223"/>
      <c r="G153" s="223"/>
      <c r="K153" s="123"/>
    </row>
    <row r="154" spans="6:11" ht="15" customHeight="1" x14ac:dyDescent="0.2">
      <c r="F154" s="228"/>
      <c r="G154" s="223"/>
      <c r="K154" s="123"/>
    </row>
    <row r="155" spans="6:11" ht="15" customHeight="1" x14ac:dyDescent="0.2">
      <c r="F155" s="228"/>
      <c r="G155" s="223"/>
      <c r="K155" s="123"/>
    </row>
    <row r="156" spans="6:11" ht="15" customHeight="1" x14ac:dyDescent="0.2">
      <c r="F156" s="223"/>
      <c r="G156" s="223"/>
      <c r="K156" s="123"/>
    </row>
    <row r="157" spans="6:11" ht="15" customHeight="1" x14ac:dyDescent="0.2">
      <c r="F157" s="228"/>
      <c r="G157" s="223"/>
      <c r="K157" s="123"/>
    </row>
    <row r="158" spans="6:11" ht="15" customHeight="1" x14ac:dyDescent="0.2">
      <c r="F158" s="228"/>
      <c r="G158" s="223"/>
      <c r="K158" s="123"/>
    </row>
    <row r="159" spans="6:11" ht="15" customHeight="1" x14ac:dyDescent="0.2">
      <c r="F159" s="223"/>
      <c r="G159" s="223"/>
      <c r="K159" s="123"/>
    </row>
    <row r="160" spans="6:11" ht="15" customHeight="1" x14ac:dyDescent="0.2">
      <c r="F160" s="228"/>
      <c r="G160" s="223"/>
      <c r="K160" s="123"/>
    </row>
    <row r="161" spans="6:11" ht="15" customHeight="1" x14ac:dyDescent="0.2">
      <c r="F161" s="228"/>
      <c r="G161" s="223"/>
      <c r="K161" s="123"/>
    </row>
    <row r="162" spans="6:11" ht="15" customHeight="1" x14ac:dyDescent="0.2">
      <c r="F162" s="223"/>
      <c r="G162" s="223"/>
      <c r="K162" s="123"/>
    </row>
    <row r="163" spans="6:11" ht="15" customHeight="1" x14ac:dyDescent="0.2">
      <c r="F163" s="228"/>
      <c r="G163" s="223"/>
      <c r="K163" s="123"/>
    </row>
    <row r="164" spans="6:11" ht="15" customHeight="1" x14ac:dyDescent="0.2">
      <c r="F164" s="228"/>
      <c r="G164" s="223"/>
      <c r="K164" s="123"/>
    </row>
    <row r="165" spans="6:11" ht="15" customHeight="1" x14ac:dyDescent="0.2">
      <c r="F165" s="223"/>
      <c r="G165" s="223"/>
      <c r="K165" s="123"/>
    </row>
    <row r="166" spans="6:11" ht="15" customHeight="1" x14ac:dyDescent="0.2">
      <c r="F166" s="228"/>
      <c r="G166" s="223"/>
      <c r="K166" s="123"/>
    </row>
    <row r="167" spans="6:11" ht="15" customHeight="1" x14ac:dyDescent="0.2">
      <c r="F167" s="228"/>
      <c r="G167" s="223"/>
      <c r="K167" s="123"/>
    </row>
    <row r="168" spans="6:11" ht="15" customHeight="1" x14ac:dyDescent="0.2">
      <c r="F168" s="223"/>
      <c r="G168" s="223"/>
      <c r="K168" s="123"/>
    </row>
    <row r="169" spans="6:11" ht="15" customHeight="1" x14ac:dyDescent="0.2">
      <c r="F169" s="228"/>
      <c r="G169" s="223"/>
      <c r="K169" s="123"/>
    </row>
    <row r="170" spans="6:11" ht="15" customHeight="1" x14ac:dyDescent="0.2">
      <c r="F170" s="228"/>
      <c r="G170" s="223"/>
      <c r="K170" s="123"/>
    </row>
    <row r="171" spans="6:11" ht="15" customHeight="1" x14ac:dyDescent="0.2">
      <c r="F171" s="223"/>
      <c r="G171" s="223"/>
      <c r="K171" s="123"/>
    </row>
    <row r="172" spans="6:11" ht="15" customHeight="1" x14ac:dyDescent="0.2">
      <c r="F172" s="228"/>
      <c r="G172" s="223"/>
      <c r="K172" s="123"/>
    </row>
    <row r="173" spans="6:11" ht="15" customHeight="1" x14ac:dyDescent="0.2">
      <c r="F173" s="228"/>
      <c r="G173" s="223"/>
      <c r="K173" s="123"/>
    </row>
    <row r="174" spans="6:11" ht="15" customHeight="1" x14ac:dyDescent="0.2">
      <c r="F174" s="223"/>
      <c r="G174" s="223"/>
      <c r="K174" s="123"/>
    </row>
    <row r="175" spans="6:11" ht="15" customHeight="1" x14ac:dyDescent="0.2">
      <c r="F175" s="228"/>
      <c r="G175" s="223"/>
      <c r="K175" s="123"/>
    </row>
    <row r="176" spans="6:11" ht="15" customHeight="1" x14ac:dyDescent="0.2">
      <c r="F176" s="228"/>
      <c r="G176" s="223"/>
      <c r="K176" s="123"/>
    </row>
    <row r="177" spans="6:11" ht="15" customHeight="1" x14ac:dyDescent="0.2">
      <c r="F177" s="223"/>
      <c r="G177" s="223"/>
      <c r="K177" s="123"/>
    </row>
    <row r="178" spans="6:11" ht="15" customHeight="1" x14ac:dyDescent="0.2">
      <c r="F178" s="228"/>
      <c r="G178" s="223"/>
      <c r="K178" s="123"/>
    </row>
    <row r="179" spans="6:11" ht="15" customHeight="1" x14ac:dyDescent="0.2">
      <c r="F179" s="228"/>
      <c r="G179" s="223"/>
      <c r="K179" s="123"/>
    </row>
    <row r="180" spans="6:11" ht="15" customHeight="1" x14ac:dyDescent="0.2">
      <c r="F180" s="223"/>
      <c r="G180" s="223"/>
      <c r="K180" s="123"/>
    </row>
    <row r="181" spans="6:11" ht="15" customHeight="1" x14ac:dyDescent="0.2">
      <c r="F181" s="228"/>
      <c r="G181" s="223"/>
      <c r="K181" s="123"/>
    </row>
    <row r="182" spans="6:11" ht="15" customHeight="1" x14ac:dyDescent="0.2">
      <c r="F182" s="228"/>
      <c r="G182" s="223"/>
      <c r="K182" s="123"/>
    </row>
    <row r="183" spans="6:11" ht="15" customHeight="1" x14ac:dyDescent="0.2">
      <c r="F183" s="223"/>
      <c r="G183" s="223"/>
      <c r="K183" s="123"/>
    </row>
    <row r="184" spans="6:11" ht="15" customHeight="1" x14ac:dyDescent="0.2">
      <c r="F184" s="228"/>
      <c r="G184" s="223"/>
      <c r="K184" s="123"/>
    </row>
    <row r="185" spans="6:11" ht="15" customHeight="1" x14ac:dyDescent="0.2">
      <c r="F185" s="228"/>
      <c r="G185" s="223"/>
      <c r="K185" s="123"/>
    </row>
    <row r="186" spans="6:11" ht="15" customHeight="1" x14ac:dyDescent="0.2">
      <c r="F186" s="223"/>
      <c r="G186" s="223"/>
      <c r="K186" s="123"/>
    </row>
    <row r="187" spans="6:11" ht="15" customHeight="1" x14ac:dyDescent="0.2">
      <c r="F187" s="228"/>
      <c r="G187" s="223"/>
      <c r="K187" s="123"/>
    </row>
    <row r="188" spans="6:11" ht="15" customHeight="1" x14ac:dyDescent="0.2">
      <c r="F188" s="228"/>
      <c r="G188" s="223"/>
      <c r="K188" s="123"/>
    </row>
    <row r="189" spans="6:11" ht="15" customHeight="1" x14ac:dyDescent="0.2">
      <c r="F189" s="223"/>
      <c r="G189" s="223"/>
      <c r="K189" s="123"/>
    </row>
    <row r="190" spans="6:11" ht="15" customHeight="1" x14ac:dyDescent="0.2">
      <c r="F190" s="228"/>
      <c r="G190" s="223"/>
      <c r="K190" s="123"/>
    </row>
    <row r="191" spans="6:11" ht="15" customHeight="1" x14ac:dyDescent="0.2">
      <c r="F191" s="228"/>
      <c r="G191" s="223"/>
      <c r="K191" s="123"/>
    </row>
    <row r="192" spans="6:11" ht="15" customHeight="1" x14ac:dyDescent="0.2">
      <c r="F192" s="223"/>
      <c r="G192" s="223"/>
      <c r="K192" s="123"/>
    </row>
    <row r="193" spans="6:11" ht="15" customHeight="1" x14ac:dyDescent="0.2">
      <c r="F193" s="228"/>
      <c r="G193" s="223"/>
      <c r="K193" s="123"/>
    </row>
    <row r="194" spans="6:11" ht="15" customHeight="1" x14ac:dyDescent="0.2">
      <c r="F194" s="228"/>
      <c r="G194" s="223"/>
      <c r="K194" s="123"/>
    </row>
    <row r="195" spans="6:11" ht="15" customHeight="1" x14ac:dyDescent="0.2">
      <c r="F195" s="223"/>
      <c r="G195" s="223"/>
      <c r="K195" s="123"/>
    </row>
    <row r="196" spans="6:11" ht="15" customHeight="1" x14ac:dyDescent="0.2">
      <c r="F196" s="228"/>
      <c r="G196" s="223"/>
      <c r="K196" s="123"/>
    </row>
    <row r="197" spans="6:11" ht="15" customHeight="1" x14ac:dyDescent="0.2">
      <c r="F197" s="228"/>
      <c r="G197" s="223"/>
      <c r="K197" s="123"/>
    </row>
    <row r="198" spans="6:11" ht="15" customHeight="1" x14ac:dyDescent="0.2">
      <c r="F198" s="223"/>
      <c r="G198" s="223"/>
      <c r="K198" s="123"/>
    </row>
    <row r="199" spans="6:11" ht="15" customHeight="1" x14ac:dyDescent="0.2">
      <c r="F199" s="228"/>
      <c r="G199" s="223"/>
      <c r="K199" s="123"/>
    </row>
    <row r="200" spans="6:11" ht="15" customHeight="1" x14ac:dyDescent="0.2">
      <c r="F200" s="228"/>
      <c r="G200" s="223"/>
      <c r="K200" s="123"/>
    </row>
    <row r="201" spans="6:11" ht="15" customHeight="1" x14ac:dyDescent="0.2">
      <c r="F201" s="223"/>
      <c r="G201" s="223"/>
      <c r="K201" s="123"/>
    </row>
    <row r="202" spans="6:11" ht="15" customHeight="1" x14ac:dyDescent="0.2">
      <c r="F202" s="228"/>
      <c r="G202" s="223"/>
      <c r="K202" s="123"/>
    </row>
    <row r="203" spans="6:11" ht="15" customHeight="1" x14ac:dyDescent="0.2">
      <c r="F203" s="228"/>
      <c r="G203" s="223"/>
      <c r="K203" s="123"/>
    </row>
    <row r="204" spans="6:11" ht="15" customHeight="1" x14ac:dyDescent="0.2">
      <c r="F204" s="223"/>
      <c r="G204" s="223"/>
      <c r="K204" s="123"/>
    </row>
    <row r="205" spans="6:11" ht="15" customHeight="1" x14ac:dyDescent="0.2">
      <c r="F205" s="228"/>
      <c r="G205" s="223"/>
      <c r="K205" s="123"/>
    </row>
    <row r="206" spans="6:11" ht="15" customHeight="1" x14ac:dyDescent="0.2">
      <c r="F206" s="228"/>
      <c r="G206" s="223"/>
      <c r="K206" s="123"/>
    </row>
    <row r="207" spans="6:11" ht="15" customHeight="1" x14ac:dyDescent="0.2">
      <c r="F207" s="228"/>
      <c r="G207" s="223"/>
      <c r="K207" s="123"/>
    </row>
    <row r="208" spans="6:11" ht="15" customHeight="1" x14ac:dyDescent="0.2">
      <c r="F208" s="228"/>
      <c r="G208" s="223"/>
      <c r="K208" s="123"/>
    </row>
    <row r="209" spans="6:11" ht="15" customHeight="1" x14ac:dyDescent="0.2">
      <c r="F209" s="223"/>
      <c r="G209" s="223"/>
      <c r="K209" s="123"/>
    </row>
    <row r="210" spans="6:11" ht="15" customHeight="1" x14ac:dyDescent="0.2">
      <c r="F210" s="228"/>
      <c r="G210" s="223"/>
      <c r="K210" s="123"/>
    </row>
    <row r="211" spans="6:11" ht="15" customHeight="1" x14ac:dyDescent="0.2">
      <c r="F211" s="228"/>
      <c r="G211" s="223"/>
      <c r="K211" s="123"/>
    </row>
    <row r="212" spans="6:11" ht="15" customHeight="1" x14ac:dyDescent="0.2">
      <c r="F212" s="228"/>
      <c r="G212" s="223"/>
      <c r="K212" s="123"/>
    </row>
    <row r="213" spans="6:11" ht="15" customHeight="1" x14ac:dyDescent="0.2">
      <c r="F213" s="228"/>
      <c r="G213" s="223"/>
      <c r="K213" s="123"/>
    </row>
    <row r="214" spans="6:11" ht="15" customHeight="1" x14ac:dyDescent="0.2">
      <c r="F214" s="223"/>
      <c r="G214" s="223"/>
      <c r="K214" s="123"/>
    </row>
    <row r="215" spans="6:11" ht="15" customHeight="1" x14ac:dyDescent="0.2">
      <c r="F215" s="228"/>
      <c r="G215" s="223"/>
      <c r="K215" s="123"/>
    </row>
    <row r="216" spans="6:11" ht="15" customHeight="1" x14ac:dyDescent="0.2">
      <c r="F216" s="228"/>
      <c r="G216" s="223"/>
      <c r="K216" s="123"/>
    </row>
    <row r="217" spans="6:11" ht="15" customHeight="1" x14ac:dyDescent="0.2">
      <c r="F217" s="228"/>
      <c r="G217" s="223"/>
      <c r="K217" s="123"/>
    </row>
    <row r="218" spans="6:11" ht="15" customHeight="1" x14ac:dyDescent="0.2">
      <c r="F218" s="228"/>
      <c r="G218" s="223"/>
      <c r="K218" s="123"/>
    </row>
  </sheetData>
  <sheetProtection password="EE33" sheet="1" objects="1" scenarios="1"/>
  <mergeCells count="25">
    <mergeCell ref="B47:C48"/>
    <mergeCell ref="D47:D48"/>
    <mergeCell ref="L19:L22"/>
    <mergeCell ref="Q29:R29"/>
    <mergeCell ref="B37:C37"/>
    <mergeCell ref="B39:C39"/>
    <mergeCell ref="I41:J41"/>
    <mergeCell ref="B19:D19"/>
    <mergeCell ref="G19:G22"/>
    <mergeCell ref="H19:H22"/>
    <mergeCell ref="I19:I22"/>
    <mergeCell ref="J19:J22"/>
    <mergeCell ref="K19:K22"/>
    <mergeCell ref="Q12:R12"/>
    <mergeCell ref="C13:D13"/>
    <mergeCell ref="C14:D14"/>
    <mergeCell ref="C15:D15"/>
    <mergeCell ref="C17:D17"/>
    <mergeCell ref="C9:D9"/>
    <mergeCell ref="C12:D12"/>
    <mergeCell ref="A1:E1"/>
    <mergeCell ref="A3:E3"/>
    <mergeCell ref="A4:E4"/>
    <mergeCell ref="A5:E5"/>
    <mergeCell ref="B7:D7"/>
  </mergeCells>
  <dataValidations count="1">
    <dataValidation type="whole" allowBlank="1" showInputMessage="1" showErrorMessage="1" errorTitle="Errore di inserimento dato" error="Il valore intero da inserire deve essere compreso tra 0 e 10." promptTitle="Opzioni di inserimento" prompt="Il valore intero da inserire deve essere compreso tra 0 e 10." sqref="D39 IZ39 SV39 ACR39 AMN39 AWJ39 BGF39 BQB39 BZX39 CJT39 CTP39 DDL39 DNH39 DXD39 EGZ39 EQV39 FAR39 FKN39 FUJ39 GEF39 GOB39 GXX39 HHT39 HRP39 IBL39 ILH39 IVD39 JEZ39 JOV39 JYR39 KIN39 KSJ39 LCF39 LMB39 LVX39 MFT39 MPP39 MZL39 NJH39 NTD39 OCZ39 OMV39 OWR39 PGN39 PQJ39 QAF39 QKB39 QTX39 RDT39 RNP39 RXL39 SHH39 SRD39 TAZ39 TKV39 TUR39 UEN39 UOJ39 UYF39 VIB39 VRX39 WBT39 WLP39 WVL39 D65574 IZ65572 SV65572 ACR65572 AMN65572 AWJ65572 BGF65572 BQB65572 BZX65572 CJT65572 CTP65572 DDL65572 DNH65572 DXD65572 EGZ65572 EQV65572 FAR65572 FKN65572 FUJ65572 GEF65572 GOB65572 GXX65572 HHT65572 HRP65572 IBL65572 ILH65572 IVD65572 JEZ65572 JOV65572 JYR65572 KIN65572 KSJ65572 LCF65572 LMB65572 LVX65572 MFT65572 MPP65572 MZL65572 NJH65572 NTD65572 OCZ65572 OMV65572 OWR65572 PGN65572 PQJ65572 QAF65572 QKB65572 QTX65572 RDT65572 RNP65572 RXL65572 SHH65572 SRD65572 TAZ65572 TKV65572 TUR65572 UEN65572 UOJ65572 UYF65572 VIB65572 VRX65572 WBT65572 WLP65572 WVL65572 D131110 IZ131108 SV131108 ACR131108 AMN131108 AWJ131108 BGF131108 BQB131108 BZX131108 CJT131108 CTP131108 DDL131108 DNH131108 DXD131108 EGZ131108 EQV131108 FAR131108 FKN131108 FUJ131108 GEF131108 GOB131108 GXX131108 HHT131108 HRP131108 IBL131108 ILH131108 IVD131108 JEZ131108 JOV131108 JYR131108 KIN131108 KSJ131108 LCF131108 LMB131108 LVX131108 MFT131108 MPP131108 MZL131108 NJH131108 NTD131108 OCZ131108 OMV131108 OWR131108 PGN131108 PQJ131108 QAF131108 QKB131108 QTX131108 RDT131108 RNP131108 RXL131108 SHH131108 SRD131108 TAZ131108 TKV131108 TUR131108 UEN131108 UOJ131108 UYF131108 VIB131108 VRX131108 WBT131108 WLP131108 WVL131108 D196646 IZ196644 SV196644 ACR196644 AMN196644 AWJ196644 BGF196644 BQB196644 BZX196644 CJT196644 CTP196644 DDL196644 DNH196644 DXD196644 EGZ196644 EQV196644 FAR196644 FKN196644 FUJ196644 GEF196644 GOB196644 GXX196644 HHT196644 HRP196644 IBL196644 ILH196644 IVD196644 JEZ196644 JOV196644 JYR196644 KIN196644 KSJ196644 LCF196644 LMB196644 LVX196644 MFT196644 MPP196644 MZL196644 NJH196644 NTD196644 OCZ196644 OMV196644 OWR196644 PGN196644 PQJ196644 QAF196644 QKB196644 QTX196644 RDT196644 RNP196644 RXL196644 SHH196644 SRD196644 TAZ196644 TKV196644 TUR196644 UEN196644 UOJ196644 UYF196644 VIB196644 VRX196644 WBT196644 WLP196644 WVL196644 D262182 IZ262180 SV262180 ACR262180 AMN262180 AWJ262180 BGF262180 BQB262180 BZX262180 CJT262180 CTP262180 DDL262180 DNH262180 DXD262180 EGZ262180 EQV262180 FAR262180 FKN262180 FUJ262180 GEF262180 GOB262180 GXX262180 HHT262180 HRP262180 IBL262180 ILH262180 IVD262180 JEZ262180 JOV262180 JYR262180 KIN262180 KSJ262180 LCF262180 LMB262180 LVX262180 MFT262180 MPP262180 MZL262180 NJH262180 NTD262180 OCZ262180 OMV262180 OWR262180 PGN262180 PQJ262180 QAF262180 QKB262180 QTX262180 RDT262180 RNP262180 RXL262180 SHH262180 SRD262180 TAZ262180 TKV262180 TUR262180 UEN262180 UOJ262180 UYF262180 VIB262180 VRX262180 WBT262180 WLP262180 WVL262180 D327718 IZ327716 SV327716 ACR327716 AMN327716 AWJ327716 BGF327716 BQB327716 BZX327716 CJT327716 CTP327716 DDL327716 DNH327716 DXD327716 EGZ327716 EQV327716 FAR327716 FKN327716 FUJ327716 GEF327716 GOB327716 GXX327716 HHT327716 HRP327716 IBL327716 ILH327716 IVD327716 JEZ327716 JOV327716 JYR327716 KIN327716 KSJ327716 LCF327716 LMB327716 LVX327716 MFT327716 MPP327716 MZL327716 NJH327716 NTD327716 OCZ327716 OMV327716 OWR327716 PGN327716 PQJ327716 QAF327716 QKB327716 QTX327716 RDT327716 RNP327716 RXL327716 SHH327716 SRD327716 TAZ327716 TKV327716 TUR327716 UEN327716 UOJ327716 UYF327716 VIB327716 VRX327716 WBT327716 WLP327716 WVL327716 D393254 IZ393252 SV393252 ACR393252 AMN393252 AWJ393252 BGF393252 BQB393252 BZX393252 CJT393252 CTP393252 DDL393252 DNH393252 DXD393252 EGZ393252 EQV393252 FAR393252 FKN393252 FUJ393252 GEF393252 GOB393252 GXX393252 HHT393252 HRP393252 IBL393252 ILH393252 IVD393252 JEZ393252 JOV393252 JYR393252 KIN393252 KSJ393252 LCF393252 LMB393252 LVX393252 MFT393252 MPP393252 MZL393252 NJH393252 NTD393252 OCZ393252 OMV393252 OWR393252 PGN393252 PQJ393252 QAF393252 QKB393252 QTX393252 RDT393252 RNP393252 RXL393252 SHH393252 SRD393252 TAZ393252 TKV393252 TUR393252 UEN393252 UOJ393252 UYF393252 VIB393252 VRX393252 WBT393252 WLP393252 WVL393252 D458790 IZ458788 SV458788 ACR458788 AMN458788 AWJ458788 BGF458788 BQB458788 BZX458788 CJT458788 CTP458788 DDL458788 DNH458788 DXD458788 EGZ458788 EQV458788 FAR458788 FKN458788 FUJ458788 GEF458788 GOB458788 GXX458788 HHT458788 HRP458788 IBL458788 ILH458788 IVD458788 JEZ458788 JOV458788 JYR458788 KIN458788 KSJ458788 LCF458788 LMB458788 LVX458788 MFT458788 MPP458788 MZL458788 NJH458788 NTD458788 OCZ458788 OMV458788 OWR458788 PGN458788 PQJ458788 QAF458788 QKB458788 QTX458788 RDT458788 RNP458788 RXL458788 SHH458788 SRD458788 TAZ458788 TKV458788 TUR458788 UEN458788 UOJ458788 UYF458788 VIB458788 VRX458788 WBT458788 WLP458788 WVL458788 D524326 IZ524324 SV524324 ACR524324 AMN524324 AWJ524324 BGF524324 BQB524324 BZX524324 CJT524324 CTP524324 DDL524324 DNH524324 DXD524324 EGZ524324 EQV524324 FAR524324 FKN524324 FUJ524324 GEF524324 GOB524324 GXX524324 HHT524324 HRP524324 IBL524324 ILH524324 IVD524324 JEZ524324 JOV524324 JYR524324 KIN524324 KSJ524324 LCF524324 LMB524324 LVX524324 MFT524324 MPP524324 MZL524324 NJH524324 NTD524324 OCZ524324 OMV524324 OWR524324 PGN524324 PQJ524324 QAF524324 QKB524324 QTX524324 RDT524324 RNP524324 RXL524324 SHH524324 SRD524324 TAZ524324 TKV524324 TUR524324 UEN524324 UOJ524324 UYF524324 VIB524324 VRX524324 WBT524324 WLP524324 WVL524324 D589862 IZ589860 SV589860 ACR589860 AMN589860 AWJ589860 BGF589860 BQB589860 BZX589860 CJT589860 CTP589860 DDL589860 DNH589860 DXD589860 EGZ589860 EQV589860 FAR589860 FKN589860 FUJ589860 GEF589860 GOB589860 GXX589860 HHT589860 HRP589860 IBL589860 ILH589860 IVD589860 JEZ589860 JOV589860 JYR589860 KIN589860 KSJ589860 LCF589860 LMB589860 LVX589860 MFT589860 MPP589860 MZL589860 NJH589860 NTD589860 OCZ589860 OMV589860 OWR589860 PGN589860 PQJ589860 QAF589860 QKB589860 QTX589860 RDT589860 RNP589860 RXL589860 SHH589860 SRD589860 TAZ589860 TKV589860 TUR589860 UEN589860 UOJ589860 UYF589860 VIB589860 VRX589860 WBT589860 WLP589860 WVL589860 D655398 IZ655396 SV655396 ACR655396 AMN655396 AWJ655396 BGF655396 BQB655396 BZX655396 CJT655396 CTP655396 DDL655396 DNH655396 DXD655396 EGZ655396 EQV655396 FAR655396 FKN655396 FUJ655396 GEF655396 GOB655396 GXX655396 HHT655396 HRP655396 IBL655396 ILH655396 IVD655396 JEZ655396 JOV655396 JYR655396 KIN655396 KSJ655396 LCF655396 LMB655396 LVX655396 MFT655396 MPP655396 MZL655396 NJH655396 NTD655396 OCZ655396 OMV655396 OWR655396 PGN655396 PQJ655396 QAF655396 QKB655396 QTX655396 RDT655396 RNP655396 RXL655396 SHH655396 SRD655396 TAZ655396 TKV655396 TUR655396 UEN655396 UOJ655396 UYF655396 VIB655396 VRX655396 WBT655396 WLP655396 WVL655396 D720934 IZ720932 SV720932 ACR720932 AMN720932 AWJ720932 BGF720932 BQB720932 BZX720932 CJT720932 CTP720932 DDL720932 DNH720932 DXD720932 EGZ720932 EQV720932 FAR720932 FKN720932 FUJ720932 GEF720932 GOB720932 GXX720932 HHT720932 HRP720932 IBL720932 ILH720932 IVD720932 JEZ720932 JOV720932 JYR720932 KIN720932 KSJ720932 LCF720932 LMB720932 LVX720932 MFT720932 MPP720932 MZL720932 NJH720932 NTD720932 OCZ720932 OMV720932 OWR720932 PGN720932 PQJ720932 QAF720932 QKB720932 QTX720932 RDT720932 RNP720932 RXL720932 SHH720932 SRD720932 TAZ720932 TKV720932 TUR720932 UEN720932 UOJ720932 UYF720932 VIB720932 VRX720932 WBT720932 WLP720932 WVL720932 D786470 IZ786468 SV786468 ACR786468 AMN786468 AWJ786468 BGF786468 BQB786468 BZX786468 CJT786468 CTP786468 DDL786468 DNH786468 DXD786468 EGZ786468 EQV786468 FAR786468 FKN786468 FUJ786468 GEF786468 GOB786468 GXX786468 HHT786468 HRP786468 IBL786468 ILH786468 IVD786468 JEZ786468 JOV786468 JYR786468 KIN786468 KSJ786468 LCF786468 LMB786468 LVX786468 MFT786468 MPP786468 MZL786468 NJH786468 NTD786468 OCZ786468 OMV786468 OWR786468 PGN786468 PQJ786468 QAF786468 QKB786468 QTX786468 RDT786468 RNP786468 RXL786468 SHH786468 SRD786468 TAZ786468 TKV786468 TUR786468 UEN786468 UOJ786468 UYF786468 VIB786468 VRX786468 WBT786468 WLP786468 WVL786468 D852006 IZ852004 SV852004 ACR852004 AMN852004 AWJ852004 BGF852004 BQB852004 BZX852004 CJT852004 CTP852004 DDL852004 DNH852004 DXD852004 EGZ852004 EQV852004 FAR852004 FKN852004 FUJ852004 GEF852004 GOB852004 GXX852004 HHT852004 HRP852004 IBL852004 ILH852004 IVD852004 JEZ852004 JOV852004 JYR852004 KIN852004 KSJ852004 LCF852004 LMB852004 LVX852004 MFT852004 MPP852004 MZL852004 NJH852004 NTD852004 OCZ852004 OMV852004 OWR852004 PGN852004 PQJ852004 QAF852004 QKB852004 QTX852004 RDT852004 RNP852004 RXL852004 SHH852004 SRD852004 TAZ852004 TKV852004 TUR852004 UEN852004 UOJ852004 UYF852004 VIB852004 VRX852004 WBT852004 WLP852004 WVL852004 D917542 IZ917540 SV917540 ACR917540 AMN917540 AWJ917540 BGF917540 BQB917540 BZX917540 CJT917540 CTP917540 DDL917540 DNH917540 DXD917540 EGZ917540 EQV917540 FAR917540 FKN917540 FUJ917540 GEF917540 GOB917540 GXX917540 HHT917540 HRP917540 IBL917540 ILH917540 IVD917540 JEZ917540 JOV917540 JYR917540 KIN917540 KSJ917540 LCF917540 LMB917540 LVX917540 MFT917540 MPP917540 MZL917540 NJH917540 NTD917540 OCZ917540 OMV917540 OWR917540 PGN917540 PQJ917540 QAF917540 QKB917540 QTX917540 RDT917540 RNP917540 RXL917540 SHH917540 SRD917540 TAZ917540 TKV917540 TUR917540 UEN917540 UOJ917540 UYF917540 VIB917540 VRX917540 WBT917540 WLP917540 WVL917540 D983078 IZ983076 SV983076 ACR983076 AMN983076 AWJ983076 BGF983076 BQB983076 BZX983076 CJT983076 CTP983076 DDL983076 DNH983076 DXD983076 EGZ983076 EQV983076 FAR983076 FKN983076 FUJ983076 GEF983076 GOB983076 GXX983076 HHT983076 HRP983076 IBL983076 ILH983076 IVD983076 JEZ983076 JOV983076 JYR983076 KIN983076 KSJ983076 LCF983076 LMB983076 LVX983076 MFT983076 MPP983076 MZL983076 NJH983076 NTD983076 OCZ983076 OMV983076 OWR983076 PGN983076 PQJ983076 QAF983076 QKB983076 QTX983076 RDT983076 RNP983076 RXL983076 SHH983076 SRD983076 TAZ983076 TKV983076 TUR983076 UEN983076 UOJ983076 UYF983076 VIB983076 VRX983076 WBT983076 WLP983076 WVL983076 D37 IZ37 SV37 ACR37 AMN37 AWJ37 BGF37 BQB37 BZX37 CJT37 CTP37 DDL37 DNH37 DXD37 EGZ37 EQV37 FAR37 FKN37 FUJ37 GEF37 GOB37 GXX37 HHT37 HRP37 IBL37 ILH37 IVD37 JEZ37 JOV37 JYR37 KIN37 KSJ37 LCF37 LMB37 LVX37 MFT37 MPP37 MZL37 NJH37 NTD37 OCZ37 OMV37 OWR37 PGN37 PQJ37 QAF37 QKB37 QTX37 RDT37 RNP37 RXL37 SHH37 SRD37 TAZ37 TKV37 TUR37 UEN37 UOJ37 UYF37 VIB37 VRX37 WBT37 WLP37 WVL37 D65572 IZ65570 SV65570 ACR65570 AMN65570 AWJ65570 BGF65570 BQB65570 BZX65570 CJT65570 CTP65570 DDL65570 DNH65570 DXD65570 EGZ65570 EQV65570 FAR65570 FKN65570 FUJ65570 GEF65570 GOB65570 GXX65570 HHT65570 HRP65570 IBL65570 ILH65570 IVD65570 JEZ65570 JOV65570 JYR65570 KIN65570 KSJ65570 LCF65570 LMB65570 LVX65570 MFT65570 MPP65570 MZL65570 NJH65570 NTD65570 OCZ65570 OMV65570 OWR65570 PGN65570 PQJ65570 QAF65570 QKB65570 QTX65570 RDT65570 RNP65570 RXL65570 SHH65570 SRD65570 TAZ65570 TKV65570 TUR65570 UEN65570 UOJ65570 UYF65570 VIB65570 VRX65570 WBT65570 WLP65570 WVL65570 D131108 IZ131106 SV131106 ACR131106 AMN131106 AWJ131106 BGF131106 BQB131106 BZX131106 CJT131106 CTP131106 DDL131106 DNH131106 DXD131106 EGZ131106 EQV131106 FAR131106 FKN131106 FUJ131106 GEF131106 GOB131106 GXX131106 HHT131106 HRP131106 IBL131106 ILH131106 IVD131106 JEZ131106 JOV131106 JYR131106 KIN131106 KSJ131106 LCF131106 LMB131106 LVX131106 MFT131106 MPP131106 MZL131106 NJH131106 NTD131106 OCZ131106 OMV131106 OWR131106 PGN131106 PQJ131106 QAF131106 QKB131106 QTX131106 RDT131106 RNP131106 RXL131106 SHH131106 SRD131106 TAZ131106 TKV131106 TUR131106 UEN131106 UOJ131106 UYF131106 VIB131106 VRX131106 WBT131106 WLP131106 WVL131106 D196644 IZ196642 SV196642 ACR196642 AMN196642 AWJ196642 BGF196642 BQB196642 BZX196642 CJT196642 CTP196642 DDL196642 DNH196642 DXD196642 EGZ196642 EQV196642 FAR196642 FKN196642 FUJ196642 GEF196642 GOB196642 GXX196642 HHT196642 HRP196642 IBL196642 ILH196642 IVD196642 JEZ196642 JOV196642 JYR196642 KIN196642 KSJ196642 LCF196642 LMB196642 LVX196642 MFT196642 MPP196642 MZL196642 NJH196642 NTD196642 OCZ196642 OMV196642 OWR196642 PGN196642 PQJ196642 QAF196642 QKB196642 QTX196642 RDT196642 RNP196642 RXL196642 SHH196642 SRD196642 TAZ196642 TKV196642 TUR196642 UEN196642 UOJ196642 UYF196642 VIB196642 VRX196642 WBT196642 WLP196642 WVL196642 D262180 IZ262178 SV262178 ACR262178 AMN262178 AWJ262178 BGF262178 BQB262178 BZX262178 CJT262178 CTP262178 DDL262178 DNH262178 DXD262178 EGZ262178 EQV262178 FAR262178 FKN262178 FUJ262178 GEF262178 GOB262178 GXX262178 HHT262178 HRP262178 IBL262178 ILH262178 IVD262178 JEZ262178 JOV262178 JYR262178 KIN262178 KSJ262178 LCF262178 LMB262178 LVX262178 MFT262178 MPP262178 MZL262178 NJH262178 NTD262178 OCZ262178 OMV262178 OWR262178 PGN262178 PQJ262178 QAF262178 QKB262178 QTX262178 RDT262178 RNP262178 RXL262178 SHH262178 SRD262178 TAZ262178 TKV262178 TUR262178 UEN262178 UOJ262178 UYF262178 VIB262178 VRX262178 WBT262178 WLP262178 WVL262178 D327716 IZ327714 SV327714 ACR327714 AMN327714 AWJ327714 BGF327714 BQB327714 BZX327714 CJT327714 CTP327714 DDL327714 DNH327714 DXD327714 EGZ327714 EQV327714 FAR327714 FKN327714 FUJ327714 GEF327714 GOB327714 GXX327714 HHT327714 HRP327714 IBL327714 ILH327714 IVD327714 JEZ327714 JOV327714 JYR327714 KIN327714 KSJ327714 LCF327714 LMB327714 LVX327714 MFT327714 MPP327714 MZL327714 NJH327714 NTD327714 OCZ327714 OMV327714 OWR327714 PGN327714 PQJ327714 QAF327714 QKB327714 QTX327714 RDT327714 RNP327714 RXL327714 SHH327714 SRD327714 TAZ327714 TKV327714 TUR327714 UEN327714 UOJ327714 UYF327714 VIB327714 VRX327714 WBT327714 WLP327714 WVL327714 D393252 IZ393250 SV393250 ACR393250 AMN393250 AWJ393250 BGF393250 BQB393250 BZX393250 CJT393250 CTP393250 DDL393250 DNH393250 DXD393250 EGZ393250 EQV393250 FAR393250 FKN393250 FUJ393250 GEF393250 GOB393250 GXX393250 HHT393250 HRP393250 IBL393250 ILH393250 IVD393250 JEZ393250 JOV393250 JYR393250 KIN393250 KSJ393250 LCF393250 LMB393250 LVX393250 MFT393250 MPP393250 MZL393250 NJH393250 NTD393250 OCZ393250 OMV393250 OWR393250 PGN393250 PQJ393250 QAF393250 QKB393250 QTX393250 RDT393250 RNP393250 RXL393250 SHH393250 SRD393250 TAZ393250 TKV393250 TUR393250 UEN393250 UOJ393250 UYF393250 VIB393250 VRX393250 WBT393250 WLP393250 WVL393250 D458788 IZ458786 SV458786 ACR458786 AMN458786 AWJ458786 BGF458786 BQB458786 BZX458786 CJT458786 CTP458786 DDL458786 DNH458786 DXD458786 EGZ458786 EQV458786 FAR458786 FKN458786 FUJ458786 GEF458786 GOB458786 GXX458786 HHT458786 HRP458786 IBL458786 ILH458786 IVD458786 JEZ458786 JOV458786 JYR458786 KIN458786 KSJ458786 LCF458786 LMB458786 LVX458786 MFT458786 MPP458786 MZL458786 NJH458786 NTD458786 OCZ458786 OMV458786 OWR458786 PGN458786 PQJ458786 QAF458786 QKB458786 QTX458786 RDT458786 RNP458786 RXL458786 SHH458786 SRD458786 TAZ458786 TKV458786 TUR458786 UEN458786 UOJ458786 UYF458786 VIB458786 VRX458786 WBT458786 WLP458786 WVL458786 D524324 IZ524322 SV524322 ACR524322 AMN524322 AWJ524322 BGF524322 BQB524322 BZX524322 CJT524322 CTP524322 DDL524322 DNH524322 DXD524322 EGZ524322 EQV524322 FAR524322 FKN524322 FUJ524322 GEF524322 GOB524322 GXX524322 HHT524322 HRP524322 IBL524322 ILH524322 IVD524322 JEZ524322 JOV524322 JYR524322 KIN524322 KSJ524322 LCF524322 LMB524322 LVX524322 MFT524322 MPP524322 MZL524322 NJH524322 NTD524322 OCZ524322 OMV524322 OWR524322 PGN524322 PQJ524322 QAF524322 QKB524322 QTX524322 RDT524322 RNP524322 RXL524322 SHH524322 SRD524322 TAZ524322 TKV524322 TUR524322 UEN524322 UOJ524322 UYF524322 VIB524322 VRX524322 WBT524322 WLP524322 WVL524322 D589860 IZ589858 SV589858 ACR589858 AMN589858 AWJ589858 BGF589858 BQB589858 BZX589858 CJT589858 CTP589858 DDL589858 DNH589858 DXD589858 EGZ589858 EQV589858 FAR589858 FKN589858 FUJ589858 GEF589858 GOB589858 GXX589858 HHT589858 HRP589858 IBL589858 ILH589858 IVD589858 JEZ589858 JOV589858 JYR589858 KIN589858 KSJ589858 LCF589858 LMB589858 LVX589858 MFT589858 MPP589858 MZL589858 NJH589858 NTD589858 OCZ589858 OMV589858 OWR589858 PGN589858 PQJ589858 QAF589858 QKB589858 QTX589858 RDT589858 RNP589858 RXL589858 SHH589858 SRD589858 TAZ589858 TKV589858 TUR589858 UEN589858 UOJ589858 UYF589858 VIB589858 VRX589858 WBT589858 WLP589858 WVL589858 D655396 IZ655394 SV655394 ACR655394 AMN655394 AWJ655394 BGF655394 BQB655394 BZX655394 CJT655394 CTP655394 DDL655394 DNH655394 DXD655394 EGZ655394 EQV655394 FAR655394 FKN655394 FUJ655394 GEF655394 GOB655394 GXX655394 HHT655394 HRP655394 IBL655394 ILH655394 IVD655394 JEZ655394 JOV655394 JYR655394 KIN655394 KSJ655394 LCF655394 LMB655394 LVX655394 MFT655394 MPP655394 MZL655394 NJH655394 NTD655394 OCZ655394 OMV655394 OWR655394 PGN655394 PQJ655394 QAF655394 QKB655394 QTX655394 RDT655394 RNP655394 RXL655394 SHH655394 SRD655394 TAZ655394 TKV655394 TUR655394 UEN655394 UOJ655394 UYF655394 VIB655394 VRX655394 WBT655394 WLP655394 WVL655394 D720932 IZ720930 SV720930 ACR720930 AMN720930 AWJ720930 BGF720930 BQB720930 BZX720930 CJT720930 CTP720930 DDL720930 DNH720930 DXD720930 EGZ720930 EQV720930 FAR720930 FKN720930 FUJ720930 GEF720930 GOB720930 GXX720930 HHT720930 HRP720930 IBL720930 ILH720930 IVD720930 JEZ720930 JOV720930 JYR720930 KIN720930 KSJ720930 LCF720930 LMB720930 LVX720930 MFT720930 MPP720930 MZL720930 NJH720930 NTD720930 OCZ720930 OMV720930 OWR720930 PGN720930 PQJ720930 QAF720930 QKB720930 QTX720930 RDT720930 RNP720930 RXL720930 SHH720930 SRD720930 TAZ720930 TKV720930 TUR720930 UEN720930 UOJ720930 UYF720930 VIB720930 VRX720930 WBT720930 WLP720930 WVL720930 D786468 IZ786466 SV786466 ACR786466 AMN786466 AWJ786466 BGF786466 BQB786466 BZX786466 CJT786466 CTP786466 DDL786466 DNH786466 DXD786466 EGZ786466 EQV786466 FAR786466 FKN786466 FUJ786466 GEF786466 GOB786466 GXX786466 HHT786466 HRP786466 IBL786466 ILH786466 IVD786466 JEZ786466 JOV786466 JYR786466 KIN786466 KSJ786466 LCF786466 LMB786466 LVX786466 MFT786466 MPP786466 MZL786466 NJH786466 NTD786466 OCZ786466 OMV786466 OWR786466 PGN786466 PQJ786466 QAF786466 QKB786466 QTX786466 RDT786466 RNP786466 RXL786466 SHH786466 SRD786466 TAZ786466 TKV786466 TUR786466 UEN786466 UOJ786466 UYF786466 VIB786466 VRX786466 WBT786466 WLP786466 WVL786466 D852004 IZ852002 SV852002 ACR852002 AMN852002 AWJ852002 BGF852002 BQB852002 BZX852002 CJT852002 CTP852002 DDL852002 DNH852002 DXD852002 EGZ852002 EQV852002 FAR852002 FKN852002 FUJ852002 GEF852002 GOB852002 GXX852002 HHT852002 HRP852002 IBL852002 ILH852002 IVD852002 JEZ852002 JOV852002 JYR852002 KIN852002 KSJ852002 LCF852002 LMB852002 LVX852002 MFT852002 MPP852002 MZL852002 NJH852002 NTD852002 OCZ852002 OMV852002 OWR852002 PGN852002 PQJ852002 QAF852002 QKB852002 QTX852002 RDT852002 RNP852002 RXL852002 SHH852002 SRD852002 TAZ852002 TKV852002 TUR852002 UEN852002 UOJ852002 UYF852002 VIB852002 VRX852002 WBT852002 WLP852002 WVL852002 D917540 IZ917538 SV917538 ACR917538 AMN917538 AWJ917538 BGF917538 BQB917538 BZX917538 CJT917538 CTP917538 DDL917538 DNH917538 DXD917538 EGZ917538 EQV917538 FAR917538 FKN917538 FUJ917538 GEF917538 GOB917538 GXX917538 HHT917538 HRP917538 IBL917538 ILH917538 IVD917538 JEZ917538 JOV917538 JYR917538 KIN917538 KSJ917538 LCF917538 LMB917538 LVX917538 MFT917538 MPP917538 MZL917538 NJH917538 NTD917538 OCZ917538 OMV917538 OWR917538 PGN917538 PQJ917538 QAF917538 QKB917538 QTX917538 RDT917538 RNP917538 RXL917538 SHH917538 SRD917538 TAZ917538 TKV917538 TUR917538 UEN917538 UOJ917538 UYF917538 VIB917538 VRX917538 WBT917538 WLP917538 WVL917538 D983076 IZ983074 SV983074 ACR983074 AMN983074 AWJ983074 BGF983074 BQB983074 BZX983074 CJT983074 CTP983074 DDL983074 DNH983074 DXD983074 EGZ983074 EQV983074 FAR983074 FKN983074 FUJ983074 GEF983074 GOB983074 GXX983074 HHT983074 HRP983074 IBL983074 ILH983074 IVD983074 JEZ983074 JOV983074 JYR983074 KIN983074 KSJ983074 LCF983074 LMB983074 LVX983074 MFT983074 MPP983074 MZL983074 NJH983074 NTD983074 OCZ983074 OMV983074 OWR983074 PGN983074 PQJ983074 QAF983074 QKB983074 QTX983074 RDT983074 RNP983074 RXL983074 SHH983074 SRD983074 TAZ983074 TKV983074 TUR983074 UEN983074 UOJ983074 UYF983074 VIB983074 VRX983074 WBT983074 WLP983074 WVL983074">
      <formula1>0</formula1>
      <formula2>10</formula2>
    </dataValidation>
  </dataValidations>
  <pageMargins left="1.3779527559055118" right="0.59055118110236227" top="0.59055118110236227" bottom="0.59055118110236227" header="0.51181102362204722" footer="0.51181102362204722"/>
  <pageSetup paperSize="9" scale="35"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topLeftCell="A4" workbookViewId="0">
      <selection activeCell="N31" sqref="N31"/>
    </sheetView>
  </sheetViews>
  <sheetFormatPr baseColWidth="10" defaultColWidth="9.140625" defaultRowHeight="15" x14ac:dyDescent="0.25"/>
  <cols>
    <col min="3" max="3" width="12.140625" customWidth="1"/>
    <col min="4" max="4" width="49.28515625" customWidth="1"/>
    <col min="5" max="5" width="11.140625" customWidth="1"/>
    <col min="6" max="6" width="12.7109375" bestFit="1" customWidth="1"/>
    <col min="8" max="8" width="18" customWidth="1"/>
    <col min="9" max="9" width="15.7109375" bestFit="1" customWidth="1"/>
    <col min="10" max="11" width="15" customWidth="1"/>
    <col min="12" max="12" width="14" customWidth="1"/>
    <col min="13" max="13" width="10.5703125" bestFit="1" customWidth="1"/>
    <col min="14" max="14" width="13.140625" bestFit="1" customWidth="1"/>
    <col min="15" max="16" width="12.7109375" bestFit="1" customWidth="1"/>
    <col min="17" max="21" width="14.5703125" customWidth="1"/>
  </cols>
  <sheetData>
    <row r="1" spans="1:21" x14ac:dyDescent="0.25">
      <c r="A1" s="2"/>
      <c r="B1" s="3"/>
      <c r="C1" s="3"/>
      <c r="D1" s="3"/>
      <c r="E1" s="3"/>
      <c r="F1" s="3"/>
      <c r="G1" s="3"/>
      <c r="H1" s="3"/>
      <c r="I1" s="321" t="s">
        <v>9</v>
      </c>
      <c r="J1" s="380" t="s">
        <v>10</v>
      </c>
      <c r="K1" s="380"/>
      <c r="L1" s="32"/>
    </row>
    <row r="2" spans="1:21" ht="45" x14ac:dyDescent="0.25">
      <c r="A2" s="33"/>
      <c r="B2" s="4"/>
      <c r="C2" s="4"/>
      <c r="D2" s="4"/>
      <c r="E2" s="4"/>
      <c r="F2" s="4"/>
      <c r="G2" s="4"/>
      <c r="H2" s="4"/>
      <c r="I2" s="322" t="s">
        <v>37</v>
      </c>
      <c r="J2" s="34" t="s">
        <v>38</v>
      </c>
      <c r="K2" s="34" t="s">
        <v>39</v>
      </c>
      <c r="L2" s="35" t="s">
        <v>33</v>
      </c>
    </row>
    <row r="3" spans="1:21" s="1" customFormat="1" x14ac:dyDescent="0.25">
      <c r="A3" s="36" t="s">
        <v>3</v>
      </c>
      <c r="B3" s="37" t="s">
        <v>4</v>
      </c>
      <c r="C3" s="38"/>
      <c r="D3" s="38"/>
      <c r="E3" s="38"/>
      <c r="F3" s="38"/>
      <c r="G3" s="38"/>
      <c r="H3" s="38"/>
      <c r="I3" s="39"/>
      <c r="J3" s="40"/>
      <c r="K3" s="40"/>
      <c r="L3" s="41"/>
      <c r="P3"/>
      <c r="Q3" s="9"/>
      <c r="R3"/>
      <c r="S3"/>
      <c r="T3"/>
      <c r="U3" s="42"/>
    </row>
    <row r="4" spans="1:21" s="1" customFormat="1" x14ac:dyDescent="0.25">
      <c r="A4" s="43" t="s">
        <v>5</v>
      </c>
      <c r="B4" s="44" t="s">
        <v>6</v>
      </c>
      <c r="C4" s="44"/>
      <c r="D4" s="44"/>
      <c r="E4" s="44"/>
      <c r="F4" s="44"/>
      <c r="G4" s="44"/>
      <c r="H4" s="44"/>
      <c r="I4" s="319"/>
      <c r="J4" s="320"/>
      <c r="K4" s="320">
        <v>0</v>
      </c>
      <c r="L4" s="323">
        <f>SUM(I4:K4)</f>
        <v>0</v>
      </c>
      <c r="P4"/>
      <c r="Q4" s="42"/>
      <c r="R4" s="42"/>
      <c r="S4" s="42"/>
      <c r="T4" s="42"/>
      <c r="U4" s="42"/>
    </row>
    <row r="5" spans="1:21" ht="15.75" thickBot="1" x14ac:dyDescent="0.3">
      <c r="A5" s="43" t="s">
        <v>7</v>
      </c>
      <c r="B5" s="44" t="s">
        <v>8</v>
      </c>
      <c r="C5" s="44"/>
      <c r="D5" s="44"/>
      <c r="E5" s="44"/>
      <c r="F5" s="44"/>
      <c r="G5" s="44"/>
      <c r="H5" s="44"/>
      <c r="I5" s="319"/>
      <c r="J5" s="320"/>
      <c r="K5" s="320">
        <v>0</v>
      </c>
      <c r="L5" s="323">
        <f>SUM(I5:K5)</f>
        <v>0</v>
      </c>
      <c r="P5" s="1"/>
      <c r="Q5" s="1"/>
      <c r="R5" s="1"/>
      <c r="S5" s="1"/>
      <c r="T5" s="1"/>
      <c r="U5" s="42"/>
    </row>
    <row r="6" spans="1:21" s="1" customFormat="1" ht="15" customHeight="1" thickBot="1" x14ac:dyDescent="0.3">
      <c r="A6" s="33"/>
      <c r="B6" s="4"/>
      <c r="C6" s="4"/>
      <c r="D6" s="23" t="s">
        <v>21</v>
      </c>
      <c r="E6" s="7"/>
      <c r="F6" s="24"/>
      <c r="G6" s="7"/>
      <c r="H6" s="7"/>
      <c r="I6" s="48">
        <f>SUM(I4:I5)</f>
        <v>0</v>
      </c>
      <c r="J6" s="48">
        <f>SUM(J4:J5)</f>
        <v>0</v>
      </c>
      <c r="K6" s="48">
        <f>SUM(K4:K5)</f>
        <v>0</v>
      </c>
      <c r="L6" s="49">
        <f>SUM(I6:K6)</f>
        <v>0</v>
      </c>
      <c r="Q6" s="47"/>
      <c r="R6" s="47"/>
      <c r="S6" s="47"/>
      <c r="T6" s="47"/>
      <c r="U6" s="42"/>
    </row>
    <row r="7" spans="1:21" s="118" customFormat="1" x14ac:dyDescent="0.25">
      <c r="A7" s="324"/>
      <c r="B7" s="85"/>
      <c r="C7" s="85"/>
      <c r="D7" s="121"/>
      <c r="E7" s="85"/>
      <c r="F7" s="86"/>
      <c r="G7" s="85"/>
      <c r="H7" s="85"/>
      <c r="I7" s="325"/>
      <c r="J7" s="325"/>
      <c r="K7" s="325"/>
      <c r="L7" s="326"/>
      <c r="Q7" s="327"/>
      <c r="R7" s="327"/>
      <c r="S7" s="327"/>
      <c r="T7" s="327"/>
      <c r="U7" s="120"/>
    </row>
    <row r="8" spans="1:21" s="10" customFormat="1" x14ac:dyDescent="0.25">
      <c r="A8" s="33"/>
      <c r="B8" s="4"/>
      <c r="C8" s="4"/>
      <c r="D8" s="4"/>
      <c r="E8" s="4"/>
      <c r="F8" s="4"/>
      <c r="G8" s="4"/>
      <c r="H8" s="4"/>
      <c r="I8" s="46"/>
      <c r="J8" s="50"/>
      <c r="K8" s="50"/>
      <c r="L8" s="51"/>
      <c r="M8"/>
      <c r="N8" s="9"/>
      <c r="O8"/>
      <c r="P8"/>
      <c r="Q8" s="42"/>
      <c r="R8" s="42"/>
      <c r="S8" s="42"/>
      <c r="T8" s="42"/>
      <c r="U8" s="42"/>
    </row>
    <row r="9" spans="1:21" x14ac:dyDescent="0.25">
      <c r="A9" s="52" t="s">
        <v>13</v>
      </c>
      <c r="B9" s="53" t="s">
        <v>11</v>
      </c>
      <c r="C9" s="54"/>
      <c r="D9" s="54"/>
      <c r="E9" s="54"/>
      <c r="F9" s="54"/>
      <c r="G9" s="54"/>
      <c r="H9" s="54"/>
      <c r="I9" s="46"/>
      <c r="J9" s="45"/>
      <c r="K9" s="45"/>
      <c r="L9" s="55"/>
      <c r="N9" s="42"/>
      <c r="O9" s="42"/>
      <c r="P9" s="1"/>
      <c r="Q9" s="42"/>
      <c r="R9" s="42"/>
      <c r="S9" s="42"/>
      <c r="T9" s="42"/>
      <c r="U9" s="42"/>
    </row>
    <row r="10" spans="1:21" x14ac:dyDescent="0.25">
      <c r="A10" s="8" t="s">
        <v>14</v>
      </c>
      <c r="B10" s="13" t="s">
        <v>12</v>
      </c>
      <c r="C10" s="13"/>
      <c r="D10" s="13"/>
      <c r="E10" s="13"/>
      <c r="F10" s="13"/>
      <c r="G10" s="13"/>
      <c r="H10" s="13"/>
      <c r="I10" s="319"/>
      <c r="J10" s="320">
        <v>0</v>
      </c>
      <c r="K10" s="320">
        <v>0</v>
      </c>
      <c r="L10" s="323">
        <f>SUM(I10:K10)</f>
        <v>0</v>
      </c>
      <c r="N10" s="42"/>
      <c r="O10" s="42"/>
      <c r="Q10" s="42"/>
      <c r="R10" s="42"/>
      <c r="S10" s="42"/>
      <c r="T10" s="42"/>
      <c r="U10" s="42"/>
    </row>
    <row r="11" spans="1:21" x14ac:dyDescent="0.25">
      <c r="A11" s="8" t="s">
        <v>15</v>
      </c>
      <c r="B11" s="13" t="s">
        <v>16</v>
      </c>
      <c r="C11" s="13"/>
      <c r="D11" s="13"/>
      <c r="E11" s="13"/>
      <c r="F11" s="13"/>
      <c r="G11" s="13"/>
      <c r="H11" s="13"/>
      <c r="I11" s="319">
        <v>0</v>
      </c>
      <c r="J11" s="320">
        <v>0</v>
      </c>
      <c r="K11" s="320">
        <v>0</v>
      </c>
      <c r="L11" s="323">
        <f>SUM(I11:K11)</f>
        <v>0</v>
      </c>
      <c r="N11" s="42"/>
      <c r="O11" s="42"/>
      <c r="P11" s="42"/>
    </row>
    <row r="12" spans="1:21" s="1" customFormat="1" x14ac:dyDescent="0.25">
      <c r="A12" s="8" t="s">
        <v>17</v>
      </c>
      <c r="B12" s="13" t="s">
        <v>18</v>
      </c>
      <c r="C12" s="13"/>
      <c r="D12" s="13"/>
      <c r="E12" s="13"/>
      <c r="F12" s="13"/>
      <c r="G12" s="13"/>
      <c r="H12" s="13"/>
      <c r="I12" s="319">
        <v>0</v>
      </c>
      <c r="J12" s="320">
        <v>0</v>
      </c>
      <c r="K12" s="320">
        <v>0</v>
      </c>
      <c r="L12" s="323">
        <f t="shared" ref="L12" si="0">SUM(I12:K12)</f>
        <v>0</v>
      </c>
    </row>
    <row r="13" spans="1:21" ht="15.75" thickBot="1" x14ac:dyDescent="0.3">
      <c r="A13" s="8" t="s">
        <v>19</v>
      </c>
      <c r="B13" s="13" t="s">
        <v>20</v>
      </c>
      <c r="C13" s="13"/>
      <c r="D13" s="13"/>
      <c r="E13" s="13"/>
      <c r="F13" s="13"/>
      <c r="G13" s="13"/>
      <c r="H13" s="13"/>
      <c r="I13" s="319">
        <v>0</v>
      </c>
      <c r="J13" s="320">
        <v>0</v>
      </c>
      <c r="K13" s="320">
        <v>0</v>
      </c>
      <c r="L13" s="323">
        <f>SUM(I13:K13)</f>
        <v>0</v>
      </c>
    </row>
    <row r="14" spans="1:21" s="1" customFormat="1" ht="15.75" thickBot="1" x14ac:dyDescent="0.3">
      <c r="A14" s="33"/>
      <c r="B14" s="4"/>
      <c r="C14" s="4"/>
      <c r="D14" s="25" t="s">
        <v>22</v>
      </c>
      <c r="E14" s="26"/>
      <c r="F14" s="27"/>
      <c r="G14" s="26"/>
      <c r="H14" s="59"/>
      <c r="I14" s="60">
        <f>SUM(I10:I13)</f>
        <v>0</v>
      </c>
      <c r="J14" s="60">
        <f>SUM(J10:J13)</f>
        <v>0</v>
      </c>
      <c r="K14" s="60">
        <f>SUM(K10:K13)</f>
        <v>0</v>
      </c>
      <c r="L14" s="60">
        <f>SUM(L10:L13)</f>
        <v>0</v>
      </c>
    </row>
    <row r="15" spans="1:21" s="1" customFormat="1" x14ac:dyDescent="0.25">
      <c r="A15" s="33"/>
      <c r="B15" s="4"/>
      <c r="C15" s="4"/>
      <c r="D15" s="84"/>
      <c r="E15" s="85"/>
      <c r="F15" s="86"/>
      <c r="G15" s="85"/>
      <c r="H15" s="87"/>
      <c r="I15" s="115"/>
      <c r="J15" s="116"/>
      <c r="K15" s="116"/>
      <c r="L15" s="117"/>
    </row>
    <row r="16" spans="1:21" x14ac:dyDescent="0.25">
      <c r="A16" s="33"/>
      <c r="B16" s="4"/>
      <c r="C16" s="4"/>
      <c r="D16" s="17"/>
      <c r="E16" s="4"/>
      <c r="F16" s="12"/>
      <c r="G16" s="4"/>
      <c r="H16" s="18"/>
      <c r="I16" s="46"/>
      <c r="J16" s="40"/>
      <c r="K16" s="40"/>
      <c r="L16" s="41"/>
    </row>
    <row r="17" spans="1:14" s="1" customFormat="1" x14ac:dyDescent="0.25">
      <c r="A17" s="61" t="s">
        <v>24</v>
      </c>
      <c r="B17" s="62" t="s">
        <v>23</v>
      </c>
      <c r="C17" s="63"/>
      <c r="D17" s="63"/>
      <c r="E17" s="63"/>
      <c r="F17" s="63"/>
      <c r="G17" s="63"/>
      <c r="H17" s="63"/>
      <c r="I17" s="46"/>
      <c r="J17" s="45"/>
      <c r="K17" s="45"/>
      <c r="L17" s="55"/>
    </row>
    <row r="18" spans="1:14" x14ac:dyDescent="0.25">
      <c r="A18" s="8" t="s">
        <v>142</v>
      </c>
      <c r="B18" s="13" t="s">
        <v>30</v>
      </c>
      <c r="C18" s="19"/>
      <c r="D18" s="19"/>
      <c r="E18" s="19"/>
      <c r="F18" s="19"/>
      <c r="G18" s="19"/>
      <c r="H18" s="19"/>
      <c r="I18" s="39"/>
      <c r="J18" s="45"/>
      <c r="K18" s="45"/>
      <c r="L18" s="55"/>
    </row>
    <row r="19" spans="1:14" x14ac:dyDescent="0.25">
      <c r="A19" s="64" t="s">
        <v>143</v>
      </c>
      <c r="B19" s="14" t="s">
        <v>25</v>
      </c>
      <c r="C19" s="14"/>
      <c r="D19" s="14"/>
      <c r="E19" s="20">
        <v>0.1</v>
      </c>
      <c r="F19" s="14"/>
      <c r="G19" s="14"/>
      <c r="H19" s="4"/>
      <c r="I19" s="57">
        <f>I4*10%</f>
        <v>0</v>
      </c>
      <c r="J19" s="56">
        <f>J4*10%</f>
        <v>0</v>
      </c>
      <c r="K19" s="56">
        <f>K4*10%</f>
        <v>0</v>
      </c>
      <c r="L19" s="65">
        <f>SUM(I19:K19)</f>
        <v>0</v>
      </c>
      <c r="N19" s="1"/>
    </row>
    <row r="20" spans="1:14" x14ac:dyDescent="0.25">
      <c r="A20" s="64" t="s">
        <v>144</v>
      </c>
      <c r="B20" s="14" t="s">
        <v>26</v>
      </c>
      <c r="C20" s="14"/>
      <c r="D20" s="14"/>
      <c r="E20" s="20">
        <v>0.06</v>
      </c>
      <c r="F20" s="14"/>
      <c r="G20" s="14"/>
      <c r="H20" s="4"/>
      <c r="I20" s="57">
        <f>I5*6%</f>
        <v>0</v>
      </c>
      <c r="J20" s="56"/>
      <c r="K20" s="56"/>
      <c r="L20" s="65">
        <f>SUM(I20:K20)</f>
        <v>0</v>
      </c>
      <c r="N20" s="1"/>
    </row>
    <row r="21" spans="1:14" x14ac:dyDescent="0.25">
      <c r="A21" s="64" t="s">
        <v>144</v>
      </c>
      <c r="B21" s="14" t="s">
        <v>27</v>
      </c>
      <c r="C21" s="14"/>
      <c r="D21" s="14"/>
      <c r="E21" s="20">
        <v>0.1</v>
      </c>
      <c r="F21" s="14"/>
      <c r="G21" s="14"/>
      <c r="H21" s="15"/>
      <c r="I21" s="57"/>
      <c r="J21" s="58">
        <f>(J5)*10%</f>
        <v>0</v>
      </c>
      <c r="K21" s="58">
        <f>K5*10%</f>
        <v>0</v>
      </c>
      <c r="L21" s="65">
        <f t="shared" ref="L21" si="1">SUM(I21:K21)</f>
        <v>0</v>
      </c>
    </row>
    <row r="22" spans="1:14" s="1" customFormat="1" x14ac:dyDescent="0.25">
      <c r="A22" s="64"/>
      <c r="B22" s="66" t="s">
        <v>28</v>
      </c>
      <c r="C22" s="67"/>
      <c r="D22" s="68"/>
      <c r="E22" s="69"/>
      <c r="F22" s="66"/>
      <c r="G22" s="66"/>
      <c r="H22" s="68"/>
      <c r="I22" s="70">
        <f>SUM(I19:I21)</f>
        <v>0</v>
      </c>
      <c r="J22" s="71">
        <f>SUM(J19:J21)</f>
        <v>0</v>
      </c>
      <c r="K22" s="71">
        <f t="shared" ref="K22" si="2">SUM(K19:K21)</f>
        <v>0</v>
      </c>
      <c r="L22" s="72">
        <f>SUM(L19:L21)</f>
        <v>0</v>
      </c>
    </row>
    <row r="23" spans="1:14" s="1" customFormat="1" x14ac:dyDescent="0.25">
      <c r="A23" s="64"/>
      <c r="B23" s="14"/>
      <c r="C23" s="14"/>
      <c r="D23" s="21"/>
      <c r="E23" s="22"/>
      <c r="F23" s="21"/>
      <c r="G23" s="21"/>
      <c r="H23" s="16"/>
      <c r="I23" s="73"/>
      <c r="J23" s="74"/>
      <c r="K23" s="74"/>
      <c r="L23" s="75"/>
    </row>
    <row r="24" spans="1:14" s="11" customFormat="1" x14ac:dyDescent="0.25">
      <c r="A24" s="8" t="s">
        <v>145</v>
      </c>
      <c r="B24" s="68" t="s">
        <v>29</v>
      </c>
      <c r="C24" s="68"/>
      <c r="D24" s="76"/>
      <c r="E24" s="77">
        <v>0.1</v>
      </c>
      <c r="F24" s="67"/>
      <c r="G24" s="67"/>
      <c r="H24" s="31"/>
      <c r="I24" s="70">
        <f>I14*10%</f>
        <v>0</v>
      </c>
      <c r="J24" s="71">
        <f>J14*10%</f>
        <v>0</v>
      </c>
      <c r="K24" s="71">
        <f>K14*10%</f>
        <v>0</v>
      </c>
      <c r="L24" s="78">
        <f>SUM(I24:K24)</f>
        <v>0</v>
      </c>
    </row>
    <row r="25" spans="1:14" s="11" customFormat="1" ht="15.75" thickBot="1" x14ac:dyDescent="0.3">
      <c r="A25" s="33"/>
      <c r="B25" s="4"/>
      <c r="C25" s="4"/>
      <c r="D25" s="17"/>
      <c r="E25" s="4"/>
      <c r="F25" s="12"/>
      <c r="G25" s="4"/>
      <c r="H25" s="18"/>
      <c r="I25" s="79"/>
      <c r="J25" s="74"/>
      <c r="K25" s="74"/>
      <c r="L25" s="75"/>
    </row>
    <row r="26" spans="1:14" s="11" customFormat="1" ht="15.75" thickBot="1" x14ac:dyDescent="0.3">
      <c r="A26" s="33"/>
      <c r="B26" s="4"/>
      <c r="C26" s="4"/>
      <c r="D26" s="28" t="s">
        <v>31</v>
      </c>
      <c r="E26" s="29"/>
      <c r="F26" s="30"/>
      <c r="G26" s="29"/>
      <c r="H26" s="80"/>
      <c r="I26" s="81">
        <f>I22+I24</f>
        <v>0</v>
      </c>
      <c r="J26" s="82">
        <f t="shared" ref="J26:K26" si="3">J22+J24</f>
        <v>0</v>
      </c>
      <c r="K26" s="82">
        <f t="shared" si="3"/>
        <v>0</v>
      </c>
      <c r="L26" s="83">
        <f>L22+L24</f>
        <v>0</v>
      </c>
    </row>
    <row r="27" spans="1:14" s="11" customFormat="1" x14ac:dyDescent="0.25">
      <c r="A27" s="33"/>
      <c r="B27" s="4"/>
      <c r="C27" s="4"/>
      <c r="D27" s="84"/>
      <c r="E27" s="85"/>
      <c r="F27" s="86"/>
      <c r="G27" s="85"/>
      <c r="H27" s="87"/>
      <c r="I27" s="88"/>
      <c r="J27" s="89"/>
      <c r="K27" s="89"/>
      <c r="L27" s="90"/>
    </row>
    <row r="28" spans="1:14" s="118" customFormat="1" ht="15.75" thickBot="1" x14ac:dyDescent="0.3">
      <c r="A28" s="324"/>
      <c r="B28" s="85"/>
      <c r="C28" s="85"/>
      <c r="D28" s="84"/>
      <c r="E28" s="85"/>
      <c r="F28" s="86"/>
      <c r="G28" s="85"/>
      <c r="H28" s="87"/>
      <c r="I28" s="115"/>
      <c r="J28" s="116"/>
      <c r="K28" s="116"/>
      <c r="L28" s="117"/>
    </row>
    <row r="29" spans="1:14" s="1" customFormat="1" ht="15.75" thickBot="1" x14ac:dyDescent="0.3">
      <c r="A29" s="337" t="s">
        <v>24</v>
      </c>
      <c r="B29" s="338" t="s">
        <v>140</v>
      </c>
      <c r="C29" s="338"/>
      <c r="D29" s="332"/>
      <c r="E29" s="331"/>
      <c r="F29" s="333"/>
      <c r="G29" s="331"/>
      <c r="H29" s="334"/>
      <c r="I29" s="335"/>
      <c r="J29" s="336"/>
      <c r="K29" s="340"/>
      <c r="L29" s="341"/>
    </row>
    <row r="30" spans="1:14" s="1" customFormat="1" ht="15.75" customHeight="1" x14ac:dyDescent="0.25">
      <c r="A30" s="33"/>
      <c r="B30" s="4"/>
      <c r="C30" s="4"/>
      <c r="D30" s="84"/>
      <c r="E30" s="85"/>
      <c r="F30" s="86"/>
      <c r="G30" s="85"/>
      <c r="H30" s="87"/>
      <c r="I30" s="115"/>
      <c r="J30" s="116"/>
      <c r="K30" s="116"/>
      <c r="L30" s="117"/>
    </row>
    <row r="31" spans="1:14" s="1" customFormat="1" ht="15.75" customHeight="1" x14ac:dyDescent="0.25">
      <c r="A31" s="33"/>
      <c r="B31" s="4"/>
      <c r="C31" s="4"/>
      <c r="D31" s="84"/>
      <c r="E31" s="85"/>
      <c r="F31" s="86"/>
      <c r="G31" s="85"/>
      <c r="H31" s="87"/>
      <c r="I31" s="115"/>
      <c r="J31" s="116"/>
      <c r="K31" s="116"/>
      <c r="L31" s="117"/>
    </row>
    <row r="32" spans="1:14" s="11" customFormat="1" x14ac:dyDescent="0.25">
      <c r="A32" s="91"/>
      <c r="B32" s="92" t="s">
        <v>34</v>
      </c>
      <c r="C32" s="93"/>
      <c r="D32" s="93"/>
      <c r="E32" s="94"/>
      <c r="F32" s="95"/>
      <c r="G32" s="95"/>
      <c r="H32" s="95"/>
      <c r="I32" s="96"/>
      <c r="J32" s="74"/>
      <c r="K32" s="74"/>
      <c r="L32" s="75"/>
    </row>
    <row r="33" spans="1:14" s="11" customFormat="1" x14ac:dyDescent="0.25">
      <c r="A33" s="64"/>
      <c r="B33" s="97" t="s">
        <v>35</v>
      </c>
      <c r="C33" s="97"/>
      <c r="D33" s="97"/>
      <c r="E33" s="98">
        <v>0.22</v>
      </c>
      <c r="F33" s="97"/>
      <c r="G33" s="97"/>
      <c r="H33" s="97"/>
      <c r="I33" s="99"/>
      <c r="J33" s="100"/>
      <c r="K33" s="101">
        <f>(K24+K22+K14+K6)*22%</f>
        <v>0</v>
      </c>
      <c r="L33" s="102">
        <f>K33</f>
        <v>0</v>
      </c>
    </row>
    <row r="34" spans="1:14" s="11" customFormat="1" x14ac:dyDescent="0.25">
      <c r="A34" s="64"/>
      <c r="B34" s="103"/>
      <c r="C34" s="14"/>
      <c r="D34" s="14"/>
      <c r="E34" s="104"/>
      <c r="F34" s="14"/>
      <c r="G34" s="14"/>
      <c r="H34" s="14"/>
      <c r="I34" s="96"/>
      <c r="J34" s="45"/>
      <c r="K34" s="56"/>
      <c r="L34" s="105"/>
    </row>
    <row r="35" spans="1:14" x14ac:dyDescent="0.25">
      <c r="A35" s="33"/>
      <c r="B35" s="97" t="s">
        <v>36</v>
      </c>
      <c r="C35" s="106"/>
      <c r="D35" s="106"/>
      <c r="E35" s="107">
        <v>0.22</v>
      </c>
      <c r="F35" s="106"/>
      <c r="G35" s="106"/>
      <c r="H35" s="106"/>
      <c r="I35" s="108">
        <f>(I24+I22+I14+I6)*22%</f>
        <v>0</v>
      </c>
      <c r="J35" s="101">
        <f>(J24+J22+J14+J6)*22%</f>
        <v>0</v>
      </c>
      <c r="K35" s="100"/>
      <c r="L35" s="102">
        <f>SUM(I35:J35)</f>
        <v>0</v>
      </c>
    </row>
    <row r="36" spans="1:14" s="119" customFormat="1" x14ac:dyDescent="0.25">
      <c r="A36" s="324"/>
      <c r="B36" s="103"/>
      <c r="C36" s="85"/>
      <c r="D36" s="85"/>
      <c r="E36" s="328"/>
      <c r="F36" s="85"/>
      <c r="G36" s="85"/>
      <c r="H36" s="85"/>
      <c r="I36" s="115"/>
      <c r="J36" s="116"/>
      <c r="K36" s="329"/>
      <c r="L36" s="330"/>
    </row>
    <row r="37" spans="1:14" ht="15.75" thickBot="1" x14ac:dyDescent="0.3">
      <c r="A37" s="33"/>
      <c r="B37" s="4"/>
      <c r="C37" s="4"/>
      <c r="D37" s="4"/>
      <c r="E37" s="4"/>
      <c r="F37" s="4"/>
      <c r="G37" s="4"/>
      <c r="H37" s="4"/>
      <c r="I37" s="46"/>
      <c r="J37" s="50"/>
      <c r="K37" s="50"/>
      <c r="L37" s="51"/>
    </row>
    <row r="38" spans="1:14" s="10" customFormat="1" ht="19.5" thickBot="1" x14ac:dyDescent="0.35">
      <c r="A38" s="5"/>
      <c r="B38" s="6"/>
      <c r="C38" s="6"/>
      <c r="D38" s="109" t="s">
        <v>32</v>
      </c>
      <c r="E38" s="110"/>
      <c r="F38" s="110"/>
      <c r="G38" s="110"/>
      <c r="H38" s="111"/>
      <c r="I38" s="112">
        <f>I35+I26+I14+I6</f>
        <v>0</v>
      </c>
      <c r="J38" s="113">
        <f>J35+J26+J14+J6</f>
        <v>0</v>
      </c>
      <c r="K38" s="113">
        <f>K26+K14+K6</f>
        <v>0</v>
      </c>
      <c r="L38" s="114">
        <f>SUM(I38:K38)+L29</f>
        <v>0</v>
      </c>
      <c r="N38" s="339"/>
    </row>
    <row r="39" spans="1:14" s="10" customFormat="1" x14ac:dyDescent="0.25">
      <c r="A39"/>
      <c r="B39"/>
      <c r="C39"/>
      <c r="D39"/>
      <c r="E39"/>
      <c r="F39"/>
      <c r="G39"/>
      <c r="H39"/>
      <c r="I39"/>
      <c r="J39" s="11"/>
      <c r="K39" s="11"/>
      <c r="L39" s="11"/>
    </row>
    <row r="40" spans="1:14" s="11" customFormat="1" x14ac:dyDescent="0.25">
      <c r="A40"/>
      <c r="B40"/>
      <c r="C40"/>
      <c r="D40"/>
      <c r="E40"/>
      <c r="F40"/>
      <c r="G40"/>
      <c r="H40"/>
      <c r="I40"/>
      <c r="J40"/>
      <c r="K40"/>
      <c r="L40"/>
    </row>
  </sheetData>
  <sheetProtection password="EE33" sheet="1" objects="1" scenarios="1"/>
  <mergeCells count="1">
    <mergeCell ref="J1:K1"/>
  </mergeCells>
  <pageMargins left="0.7" right="0.7" top="0.75" bottom="0.75" header="0.3" footer="0.3"/>
  <pageSetup orientation="portrait" horizontalDpi="200" verticalDpi="200" copies="0" r:id="rId1"/>
  <ignoredErrors>
    <ignoredError sqref="L12" unlockedFormula="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44"/>
  <sheetViews>
    <sheetView topLeftCell="G1" workbookViewId="0">
      <selection activeCell="B1" sqref="B1:F1048576"/>
    </sheetView>
  </sheetViews>
  <sheetFormatPr baseColWidth="10" defaultColWidth="9.140625" defaultRowHeight="12.75" x14ac:dyDescent="0.2"/>
  <cols>
    <col min="1" max="1" width="36.85546875" style="123" hidden="1" customWidth="1"/>
    <col min="2" max="2" width="10.28515625" style="123" hidden="1" customWidth="1"/>
    <col min="3" max="3" width="18.28515625" style="123" hidden="1" customWidth="1"/>
    <col min="4" max="4" width="9.28515625" style="123" hidden="1" customWidth="1"/>
    <col min="5" max="5" width="10.28515625" style="123" hidden="1" customWidth="1"/>
    <col min="6" max="6" width="14.140625" style="123" hidden="1" customWidth="1"/>
    <col min="7" max="7" width="9.140625" style="123" customWidth="1"/>
    <col min="8" max="8" width="11.85546875" style="123" customWidth="1"/>
    <col min="9" max="256" width="9.140625" style="123"/>
    <col min="257" max="257" width="36.85546875" style="123" customWidth="1"/>
    <col min="258" max="258" width="10.28515625" style="123" customWidth="1"/>
    <col min="259" max="259" width="18.28515625" style="123" customWidth="1"/>
    <col min="260" max="260" width="9.28515625" style="123" customWidth="1"/>
    <col min="261" max="261" width="10.28515625" style="123" customWidth="1"/>
    <col min="262" max="262" width="14.140625" style="123" customWidth="1"/>
    <col min="263" max="263" width="9.140625" style="123" customWidth="1"/>
    <col min="264" max="264" width="11.85546875" style="123" customWidth="1"/>
    <col min="265" max="512" width="9.140625" style="123"/>
    <col min="513" max="513" width="36.85546875" style="123" customWidth="1"/>
    <col min="514" max="514" width="10.28515625" style="123" customWidth="1"/>
    <col min="515" max="515" width="18.28515625" style="123" customWidth="1"/>
    <col min="516" max="516" width="9.28515625" style="123" customWidth="1"/>
    <col min="517" max="517" width="10.28515625" style="123" customWidth="1"/>
    <col min="518" max="518" width="14.140625" style="123" customWidth="1"/>
    <col min="519" max="519" width="9.140625" style="123" customWidth="1"/>
    <col min="520" max="520" width="11.85546875" style="123" customWidth="1"/>
    <col min="521" max="768" width="9.140625" style="123"/>
    <col min="769" max="769" width="36.85546875" style="123" customWidth="1"/>
    <col min="770" max="770" width="10.28515625" style="123" customWidth="1"/>
    <col min="771" max="771" width="18.28515625" style="123" customWidth="1"/>
    <col min="772" max="772" width="9.28515625" style="123" customWidth="1"/>
    <col min="773" max="773" width="10.28515625" style="123" customWidth="1"/>
    <col min="774" max="774" width="14.140625" style="123" customWidth="1"/>
    <col min="775" max="775" width="9.140625" style="123" customWidth="1"/>
    <col min="776" max="776" width="11.85546875" style="123" customWidth="1"/>
    <col min="777" max="1024" width="9.140625" style="123"/>
    <col min="1025" max="1025" width="36.85546875" style="123" customWidth="1"/>
    <col min="1026" max="1026" width="10.28515625" style="123" customWidth="1"/>
    <col min="1027" max="1027" width="18.28515625" style="123" customWidth="1"/>
    <col min="1028" max="1028" width="9.28515625" style="123" customWidth="1"/>
    <col min="1029" max="1029" width="10.28515625" style="123" customWidth="1"/>
    <col min="1030" max="1030" width="14.140625" style="123" customWidth="1"/>
    <col min="1031" max="1031" width="9.140625" style="123" customWidth="1"/>
    <col min="1032" max="1032" width="11.85546875" style="123" customWidth="1"/>
    <col min="1033" max="1280" width="9.140625" style="123"/>
    <col min="1281" max="1281" width="36.85546875" style="123" customWidth="1"/>
    <col min="1282" max="1282" width="10.28515625" style="123" customWidth="1"/>
    <col min="1283" max="1283" width="18.28515625" style="123" customWidth="1"/>
    <col min="1284" max="1284" width="9.28515625" style="123" customWidth="1"/>
    <col min="1285" max="1285" width="10.28515625" style="123" customWidth="1"/>
    <col min="1286" max="1286" width="14.140625" style="123" customWidth="1"/>
    <col min="1287" max="1287" width="9.140625" style="123" customWidth="1"/>
    <col min="1288" max="1288" width="11.85546875" style="123" customWidth="1"/>
    <col min="1289" max="1536" width="9.140625" style="123"/>
    <col min="1537" max="1537" width="36.85546875" style="123" customWidth="1"/>
    <col min="1538" max="1538" width="10.28515625" style="123" customWidth="1"/>
    <col min="1539" max="1539" width="18.28515625" style="123" customWidth="1"/>
    <col min="1540" max="1540" width="9.28515625" style="123" customWidth="1"/>
    <col min="1541" max="1541" width="10.28515625" style="123" customWidth="1"/>
    <col min="1542" max="1542" width="14.140625" style="123" customWidth="1"/>
    <col min="1543" max="1543" width="9.140625" style="123" customWidth="1"/>
    <col min="1544" max="1544" width="11.85546875" style="123" customWidth="1"/>
    <col min="1545" max="1792" width="9.140625" style="123"/>
    <col min="1793" max="1793" width="36.85546875" style="123" customWidth="1"/>
    <col min="1794" max="1794" width="10.28515625" style="123" customWidth="1"/>
    <col min="1795" max="1795" width="18.28515625" style="123" customWidth="1"/>
    <col min="1796" max="1796" width="9.28515625" style="123" customWidth="1"/>
    <col min="1797" max="1797" width="10.28515625" style="123" customWidth="1"/>
    <col min="1798" max="1798" width="14.140625" style="123" customWidth="1"/>
    <col min="1799" max="1799" width="9.140625" style="123" customWidth="1"/>
    <col min="1800" max="1800" width="11.85546875" style="123" customWidth="1"/>
    <col min="1801" max="2048" width="9.140625" style="123"/>
    <col min="2049" max="2049" width="36.85546875" style="123" customWidth="1"/>
    <col min="2050" max="2050" width="10.28515625" style="123" customWidth="1"/>
    <col min="2051" max="2051" width="18.28515625" style="123" customWidth="1"/>
    <col min="2052" max="2052" width="9.28515625" style="123" customWidth="1"/>
    <col min="2053" max="2053" width="10.28515625" style="123" customWidth="1"/>
    <col min="2054" max="2054" width="14.140625" style="123" customWidth="1"/>
    <col min="2055" max="2055" width="9.140625" style="123" customWidth="1"/>
    <col min="2056" max="2056" width="11.85546875" style="123" customWidth="1"/>
    <col min="2057" max="2304" width="9.140625" style="123"/>
    <col min="2305" max="2305" width="36.85546875" style="123" customWidth="1"/>
    <col min="2306" max="2306" width="10.28515625" style="123" customWidth="1"/>
    <col min="2307" max="2307" width="18.28515625" style="123" customWidth="1"/>
    <col min="2308" max="2308" width="9.28515625" style="123" customWidth="1"/>
    <col min="2309" max="2309" width="10.28515625" style="123" customWidth="1"/>
    <col min="2310" max="2310" width="14.140625" style="123" customWidth="1"/>
    <col min="2311" max="2311" width="9.140625" style="123" customWidth="1"/>
    <col min="2312" max="2312" width="11.85546875" style="123" customWidth="1"/>
    <col min="2313" max="2560" width="9.140625" style="123"/>
    <col min="2561" max="2561" width="36.85546875" style="123" customWidth="1"/>
    <col min="2562" max="2562" width="10.28515625" style="123" customWidth="1"/>
    <col min="2563" max="2563" width="18.28515625" style="123" customWidth="1"/>
    <col min="2564" max="2564" width="9.28515625" style="123" customWidth="1"/>
    <col min="2565" max="2565" width="10.28515625" style="123" customWidth="1"/>
    <col min="2566" max="2566" width="14.140625" style="123" customWidth="1"/>
    <col min="2567" max="2567" width="9.140625" style="123" customWidth="1"/>
    <col min="2568" max="2568" width="11.85546875" style="123" customWidth="1"/>
    <col min="2569" max="2816" width="9.140625" style="123"/>
    <col min="2817" max="2817" width="36.85546875" style="123" customWidth="1"/>
    <col min="2818" max="2818" width="10.28515625" style="123" customWidth="1"/>
    <col min="2819" max="2819" width="18.28515625" style="123" customWidth="1"/>
    <col min="2820" max="2820" width="9.28515625" style="123" customWidth="1"/>
    <col min="2821" max="2821" width="10.28515625" style="123" customWidth="1"/>
    <col min="2822" max="2822" width="14.140625" style="123" customWidth="1"/>
    <col min="2823" max="2823" width="9.140625" style="123" customWidth="1"/>
    <col min="2824" max="2824" width="11.85546875" style="123" customWidth="1"/>
    <col min="2825" max="3072" width="9.140625" style="123"/>
    <col min="3073" max="3073" width="36.85546875" style="123" customWidth="1"/>
    <col min="3074" max="3074" width="10.28515625" style="123" customWidth="1"/>
    <col min="3075" max="3075" width="18.28515625" style="123" customWidth="1"/>
    <col min="3076" max="3076" width="9.28515625" style="123" customWidth="1"/>
    <col min="3077" max="3077" width="10.28515625" style="123" customWidth="1"/>
    <col min="3078" max="3078" width="14.140625" style="123" customWidth="1"/>
    <col min="3079" max="3079" width="9.140625" style="123" customWidth="1"/>
    <col min="3080" max="3080" width="11.85546875" style="123" customWidth="1"/>
    <col min="3081" max="3328" width="9.140625" style="123"/>
    <col min="3329" max="3329" width="36.85546875" style="123" customWidth="1"/>
    <col min="3330" max="3330" width="10.28515625" style="123" customWidth="1"/>
    <col min="3331" max="3331" width="18.28515625" style="123" customWidth="1"/>
    <col min="3332" max="3332" width="9.28515625" style="123" customWidth="1"/>
    <col min="3333" max="3333" width="10.28515625" style="123" customWidth="1"/>
    <col min="3334" max="3334" width="14.140625" style="123" customWidth="1"/>
    <col min="3335" max="3335" width="9.140625" style="123" customWidth="1"/>
    <col min="3336" max="3336" width="11.85546875" style="123" customWidth="1"/>
    <col min="3337" max="3584" width="9.140625" style="123"/>
    <col min="3585" max="3585" width="36.85546875" style="123" customWidth="1"/>
    <col min="3586" max="3586" width="10.28515625" style="123" customWidth="1"/>
    <col min="3587" max="3587" width="18.28515625" style="123" customWidth="1"/>
    <col min="3588" max="3588" width="9.28515625" style="123" customWidth="1"/>
    <col min="3589" max="3589" width="10.28515625" style="123" customWidth="1"/>
    <col min="3590" max="3590" width="14.140625" style="123" customWidth="1"/>
    <col min="3591" max="3591" width="9.140625" style="123" customWidth="1"/>
    <col min="3592" max="3592" width="11.85546875" style="123" customWidth="1"/>
    <col min="3593" max="3840" width="9.140625" style="123"/>
    <col min="3841" max="3841" width="36.85546875" style="123" customWidth="1"/>
    <col min="3842" max="3842" width="10.28515625" style="123" customWidth="1"/>
    <col min="3843" max="3843" width="18.28515625" style="123" customWidth="1"/>
    <col min="3844" max="3844" width="9.28515625" style="123" customWidth="1"/>
    <col min="3845" max="3845" width="10.28515625" style="123" customWidth="1"/>
    <col min="3846" max="3846" width="14.140625" style="123" customWidth="1"/>
    <col min="3847" max="3847" width="9.140625" style="123" customWidth="1"/>
    <col min="3848" max="3848" width="11.85546875" style="123" customWidth="1"/>
    <col min="3849" max="4096" width="9.140625" style="123"/>
    <col min="4097" max="4097" width="36.85546875" style="123" customWidth="1"/>
    <col min="4098" max="4098" width="10.28515625" style="123" customWidth="1"/>
    <col min="4099" max="4099" width="18.28515625" style="123" customWidth="1"/>
    <col min="4100" max="4100" width="9.28515625" style="123" customWidth="1"/>
    <col min="4101" max="4101" width="10.28515625" style="123" customWidth="1"/>
    <col min="4102" max="4102" width="14.140625" style="123" customWidth="1"/>
    <col min="4103" max="4103" width="9.140625" style="123" customWidth="1"/>
    <col min="4104" max="4104" width="11.85546875" style="123" customWidth="1"/>
    <col min="4105" max="4352" width="9.140625" style="123"/>
    <col min="4353" max="4353" width="36.85546875" style="123" customWidth="1"/>
    <col min="4354" max="4354" width="10.28515625" style="123" customWidth="1"/>
    <col min="4355" max="4355" width="18.28515625" style="123" customWidth="1"/>
    <col min="4356" max="4356" width="9.28515625" style="123" customWidth="1"/>
    <col min="4357" max="4357" width="10.28515625" style="123" customWidth="1"/>
    <col min="4358" max="4358" width="14.140625" style="123" customWidth="1"/>
    <col min="4359" max="4359" width="9.140625" style="123" customWidth="1"/>
    <col min="4360" max="4360" width="11.85546875" style="123" customWidth="1"/>
    <col min="4361" max="4608" width="9.140625" style="123"/>
    <col min="4609" max="4609" width="36.85546875" style="123" customWidth="1"/>
    <col min="4610" max="4610" width="10.28515625" style="123" customWidth="1"/>
    <col min="4611" max="4611" width="18.28515625" style="123" customWidth="1"/>
    <col min="4612" max="4612" width="9.28515625" style="123" customWidth="1"/>
    <col min="4613" max="4613" width="10.28515625" style="123" customWidth="1"/>
    <col min="4614" max="4614" width="14.140625" style="123" customWidth="1"/>
    <col min="4615" max="4615" width="9.140625" style="123" customWidth="1"/>
    <col min="4616" max="4616" width="11.85546875" style="123" customWidth="1"/>
    <col min="4617" max="4864" width="9.140625" style="123"/>
    <col min="4865" max="4865" width="36.85546875" style="123" customWidth="1"/>
    <col min="4866" max="4866" width="10.28515625" style="123" customWidth="1"/>
    <col min="4867" max="4867" width="18.28515625" style="123" customWidth="1"/>
    <col min="4868" max="4868" width="9.28515625" style="123" customWidth="1"/>
    <col min="4869" max="4869" width="10.28515625" style="123" customWidth="1"/>
    <col min="4870" max="4870" width="14.140625" style="123" customWidth="1"/>
    <col min="4871" max="4871" width="9.140625" style="123" customWidth="1"/>
    <col min="4872" max="4872" width="11.85546875" style="123" customWidth="1"/>
    <col min="4873" max="5120" width="9.140625" style="123"/>
    <col min="5121" max="5121" width="36.85546875" style="123" customWidth="1"/>
    <col min="5122" max="5122" width="10.28515625" style="123" customWidth="1"/>
    <col min="5123" max="5123" width="18.28515625" style="123" customWidth="1"/>
    <col min="5124" max="5124" width="9.28515625" style="123" customWidth="1"/>
    <col min="5125" max="5125" width="10.28515625" style="123" customWidth="1"/>
    <col min="5126" max="5126" width="14.140625" style="123" customWidth="1"/>
    <col min="5127" max="5127" width="9.140625" style="123" customWidth="1"/>
    <col min="5128" max="5128" width="11.85546875" style="123" customWidth="1"/>
    <col min="5129" max="5376" width="9.140625" style="123"/>
    <col min="5377" max="5377" width="36.85546875" style="123" customWidth="1"/>
    <col min="5378" max="5378" width="10.28515625" style="123" customWidth="1"/>
    <col min="5379" max="5379" width="18.28515625" style="123" customWidth="1"/>
    <col min="5380" max="5380" width="9.28515625" style="123" customWidth="1"/>
    <col min="5381" max="5381" width="10.28515625" style="123" customWidth="1"/>
    <col min="5382" max="5382" width="14.140625" style="123" customWidth="1"/>
    <col min="5383" max="5383" width="9.140625" style="123" customWidth="1"/>
    <col min="5384" max="5384" width="11.85546875" style="123" customWidth="1"/>
    <col min="5385" max="5632" width="9.140625" style="123"/>
    <col min="5633" max="5633" width="36.85546875" style="123" customWidth="1"/>
    <col min="5634" max="5634" width="10.28515625" style="123" customWidth="1"/>
    <col min="5635" max="5635" width="18.28515625" style="123" customWidth="1"/>
    <col min="5636" max="5636" width="9.28515625" style="123" customWidth="1"/>
    <col min="5637" max="5637" width="10.28515625" style="123" customWidth="1"/>
    <col min="5638" max="5638" width="14.140625" style="123" customWidth="1"/>
    <col min="5639" max="5639" width="9.140625" style="123" customWidth="1"/>
    <col min="5640" max="5640" width="11.85546875" style="123" customWidth="1"/>
    <col min="5641" max="5888" width="9.140625" style="123"/>
    <col min="5889" max="5889" width="36.85546875" style="123" customWidth="1"/>
    <col min="5890" max="5890" width="10.28515625" style="123" customWidth="1"/>
    <col min="5891" max="5891" width="18.28515625" style="123" customWidth="1"/>
    <col min="5892" max="5892" width="9.28515625" style="123" customWidth="1"/>
    <col min="5893" max="5893" width="10.28515625" style="123" customWidth="1"/>
    <col min="5894" max="5894" width="14.140625" style="123" customWidth="1"/>
    <col min="5895" max="5895" width="9.140625" style="123" customWidth="1"/>
    <col min="5896" max="5896" width="11.85546875" style="123" customWidth="1"/>
    <col min="5897" max="6144" width="9.140625" style="123"/>
    <col min="6145" max="6145" width="36.85546875" style="123" customWidth="1"/>
    <col min="6146" max="6146" width="10.28515625" style="123" customWidth="1"/>
    <col min="6147" max="6147" width="18.28515625" style="123" customWidth="1"/>
    <col min="6148" max="6148" width="9.28515625" style="123" customWidth="1"/>
    <col min="6149" max="6149" width="10.28515625" style="123" customWidth="1"/>
    <col min="6150" max="6150" width="14.140625" style="123" customWidth="1"/>
    <col min="6151" max="6151" width="9.140625" style="123" customWidth="1"/>
    <col min="6152" max="6152" width="11.85546875" style="123" customWidth="1"/>
    <col min="6153" max="6400" width="9.140625" style="123"/>
    <col min="6401" max="6401" width="36.85546875" style="123" customWidth="1"/>
    <col min="6402" max="6402" width="10.28515625" style="123" customWidth="1"/>
    <col min="6403" max="6403" width="18.28515625" style="123" customWidth="1"/>
    <col min="6404" max="6404" width="9.28515625" style="123" customWidth="1"/>
    <col min="6405" max="6405" width="10.28515625" style="123" customWidth="1"/>
    <col min="6406" max="6406" width="14.140625" style="123" customWidth="1"/>
    <col min="6407" max="6407" width="9.140625" style="123" customWidth="1"/>
    <col min="6408" max="6408" width="11.85546875" style="123" customWidth="1"/>
    <col min="6409" max="6656" width="9.140625" style="123"/>
    <col min="6657" max="6657" width="36.85546875" style="123" customWidth="1"/>
    <col min="6658" max="6658" width="10.28515625" style="123" customWidth="1"/>
    <col min="6659" max="6659" width="18.28515625" style="123" customWidth="1"/>
    <col min="6660" max="6660" width="9.28515625" style="123" customWidth="1"/>
    <col min="6661" max="6661" width="10.28515625" style="123" customWidth="1"/>
    <col min="6662" max="6662" width="14.140625" style="123" customWidth="1"/>
    <col min="6663" max="6663" width="9.140625" style="123" customWidth="1"/>
    <col min="6664" max="6664" width="11.85546875" style="123" customWidth="1"/>
    <col min="6665" max="6912" width="9.140625" style="123"/>
    <col min="6913" max="6913" width="36.85546875" style="123" customWidth="1"/>
    <col min="6914" max="6914" width="10.28515625" style="123" customWidth="1"/>
    <col min="6915" max="6915" width="18.28515625" style="123" customWidth="1"/>
    <col min="6916" max="6916" width="9.28515625" style="123" customWidth="1"/>
    <col min="6917" max="6917" width="10.28515625" style="123" customWidth="1"/>
    <col min="6918" max="6918" width="14.140625" style="123" customWidth="1"/>
    <col min="6919" max="6919" width="9.140625" style="123" customWidth="1"/>
    <col min="6920" max="6920" width="11.85546875" style="123" customWidth="1"/>
    <col min="6921" max="7168" width="9.140625" style="123"/>
    <col min="7169" max="7169" width="36.85546875" style="123" customWidth="1"/>
    <col min="7170" max="7170" width="10.28515625" style="123" customWidth="1"/>
    <col min="7171" max="7171" width="18.28515625" style="123" customWidth="1"/>
    <col min="7172" max="7172" width="9.28515625" style="123" customWidth="1"/>
    <col min="7173" max="7173" width="10.28515625" style="123" customWidth="1"/>
    <col min="7174" max="7174" width="14.140625" style="123" customWidth="1"/>
    <col min="7175" max="7175" width="9.140625" style="123" customWidth="1"/>
    <col min="7176" max="7176" width="11.85546875" style="123" customWidth="1"/>
    <col min="7177" max="7424" width="9.140625" style="123"/>
    <col min="7425" max="7425" width="36.85546875" style="123" customWidth="1"/>
    <col min="7426" max="7426" width="10.28515625" style="123" customWidth="1"/>
    <col min="7427" max="7427" width="18.28515625" style="123" customWidth="1"/>
    <col min="7428" max="7428" width="9.28515625" style="123" customWidth="1"/>
    <col min="7429" max="7429" width="10.28515625" style="123" customWidth="1"/>
    <col min="7430" max="7430" width="14.140625" style="123" customWidth="1"/>
    <col min="7431" max="7431" width="9.140625" style="123" customWidth="1"/>
    <col min="7432" max="7432" width="11.85546875" style="123" customWidth="1"/>
    <col min="7433" max="7680" width="9.140625" style="123"/>
    <col min="7681" max="7681" width="36.85546875" style="123" customWidth="1"/>
    <col min="7682" max="7682" width="10.28515625" style="123" customWidth="1"/>
    <col min="7683" max="7683" width="18.28515625" style="123" customWidth="1"/>
    <col min="7684" max="7684" width="9.28515625" style="123" customWidth="1"/>
    <col min="7685" max="7685" width="10.28515625" style="123" customWidth="1"/>
    <col min="7686" max="7686" width="14.140625" style="123" customWidth="1"/>
    <col min="7687" max="7687" width="9.140625" style="123" customWidth="1"/>
    <col min="7688" max="7688" width="11.85546875" style="123" customWidth="1"/>
    <col min="7689" max="7936" width="9.140625" style="123"/>
    <col min="7937" max="7937" width="36.85546875" style="123" customWidth="1"/>
    <col min="7938" max="7938" width="10.28515625" style="123" customWidth="1"/>
    <col min="7939" max="7939" width="18.28515625" style="123" customWidth="1"/>
    <col min="7940" max="7940" width="9.28515625" style="123" customWidth="1"/>
    <col min="7941" max="7941" width="10.28515625" style="123" customWidth="1"/>
    <col min="7942" max="7942" width="14.140625" style="123" customWidth="1"/>
    <col min="7943" max="7943" width="9.140625" style="123" customWidth="1"/>
    <col min="7944" max="7944" width="11.85546875" style="123" customWidth="1"/>
    <col min="7945" max="8192" width="9.140625" style="123"/>
    <col min="8193" max="8193" width="36.85546875" style="123" customWidth="1"/>
    <col min="8194" max="8194" width="10.28515625" style="123" customWidth="1"/>
    <col min="8195" max="8195" width="18.28515625" style="123" customWidth="1"/>
    <col min="8196" max="8196" width="9.28515625" style="123" customWidth="1"/>
    <col min="8197" max="8197" width="10.28515625" style="123" customWidth="1"/>
    <col min="8198" max="8198" width="14.140625" style="123" customWidth="1"/>
    <col min="8199" max="8199" width="9.140625" style="123" customWidth="1"/>
    <col min="8200" max="8200" width="11.85546875" style="123" customWidth="1"/>
    <col min="8201" max="8448" width="9.140625" style="123"/>
    <col min="8449" max="8449" width="36.85546875" style="123" customWidth="1"/>
    <col min="8450" max="8450" width="10.28515625" style="123" customWidth="1"/>
    <col min="8451" max="8451" width="18.28515625" style="123" customWidth="1"/>
    <col min="8452" max="8452" width="9.28515625" style="123" customWidth="1"/>
    <col min="8453" max="8453" width="10.28515625" style="123" customWidth="1"/>
    <col min="8454" max="8454" width="14.140625" style="123" customWidth="1"/>
    <col min="8455" max="8455" width="9.140625" style="123" customWidth="1"/>
    <col min="8456" max="8456" width="11.85546875" style="123" customWidth="1"/>
    <col min="8457" max="8704" width="9.140625" style="123"/>
    <col min="8705" max="8705" width="36.85546875" style="123" customWidth="1"/>
    <col min="8706" max="8706" width="10.28515625" style="123" customWidth="1"/>
    <col min="8707" max="8707" width="18.28515625" style="123" customWidth="1"/>
    <col min="8708" max="8708" width="9.28515625" style="123" customWidth="1"/>
    <col min="8709" max="8709" width="10.28515625" style="123" customWidth="1"/>
    <col min="8710" max="8710" width="14.140625" style="123" customWidth="1"/>
    <col min="8711" max="8711" width="9.140625" style="123" customWidth="1"/>
    <col min="8712" max="8712" width="11.85546875" style="123" customWidth="1"/>
    <col min="8713" max="8960" width="9.140625" style="123"/>
    <col min="8961" max="8961" width="36.85546875" style="123" customWidth="1"/>
    <col min="8962" max="8962" width="10.28515625" style="123" customWidth="1"/>
    <col min="8963" max="8963" width="18.28515625" style="123" customWidth="1"/>
    <col min="8964" max="8964" width="9.28515625" style="123" customWidth="1"/>
    <col min="8965" max="8965" width="10.28515625" style="123" customWidth="1"/>
    <col min="8966" max="8966" width="14.140625" style="123" customWidth="1"/>
    <col min="8967" max="8967" width="9.140625" style="123" customWidth="1"/>
    <col min="8968" max="8968" width="11.85546875" style="123" customWidth="1"/>
    <col min="8969" max="9216" width="9.140625" style="123"/>
    <col min="9217" max="9217" width="36.85546875" style="123" customWidth="1"/>
    <col min="9218" max="9218" width="10.28515625" style="123" customWidth="1"/>
    <col min="9219" max="9219" width="18.28515625" style="123" customWidth="1"/>
    <col min="9220" max="9220" width="9.28515625" style="123" customWidth="1"/>
    <col min="9221" max="9221" width="10.28515625" style="123" customWidth="1"/>
    <col min="9222" max="9222" width="14.140625" style="123" customWidth="1"/>
    <col min="9223" max="9223" width="9.140625" style="123" customWidth="1"/>
    <col min="9224" max="9224" width="11.85546875" style="123" customWidth="1"/>
    <col min="9225" max="9472" width="9.140625" style="123"/>
    <col min="9473" max="9473" width="36.85546875" style="123" customWidth="1"/>
    <col min="9474" max="9474" width="10.28515625" style="123" customWidth="1"/>
    <col min="9475" max="9475" width="18.28515625" style="123" customWidth="1"/>
    <col min="9476" max="9476" width="9.28515625" style="123" customWidth="1"/>
    <col min="9477" max="9477" width="10.28515625" style="123" customWidth="1"/>
    <col min="9478" max="9478" width="14.140625" style="123" customWidth="1"/>
    <col min="9479" max="9479" width="9.140625" style="123" customWidth="1"/>
    <col min="9480" max="9480" width="11.85546875" style="123" customWidth="1"/>
    <col min="9481" max="9728" width="9.140625" style="123"/>
    <col min="9729" max="9729" width="36.85546875" style="123" customWidth="1"/>
    <col min="9730" max="9730" width="10.28515625" style="123" customWidth="1"/>
    <col min="9731" max="9731" width="18.28515625" style="123" customWidth="1"/>
    <col min="9732" max="9732" width="9.28515625" style="123" customWidth="1"/>
    <col min="9733" max="9733" width="10.28515625" style="123" customWidth="1"/>
    <col min="9734" max="9734" width="14.140625" style="123" customWidth="1"/>
    <col min="9735" max="9735" width="9.140625" style="123" customWidth="1"/>
    <col min="9736" max="9736" width="11.85546875" style="123" customWidth="1"/>
    <col min="9737" max="9984" width="9.140625" style="123"/>
    <col min="9985" max="9985" width="36.85546875" style="123" customWidth="1"/>
    <col min="9986" max="9986" width="10.28515625" style="123" customWidth="1"/>
    <col min="9987" max="9987" width="18.28515625" style="123" customWidth="1"/>
    <col min="9988" max="9988" width="9.28515625" style="123" customWidth="1"/>
    <col min="9989" max="9989" width="10.28515625" style="123" customWidth="1"/>
    <col min="9990" max="9990" width="14.140625" style="123" customWidth="1"/>
    <col min="9991" max="9991" width="9.140625" style="123" customWidth="1"/>
    <col min="9992" max="9992" width="11.85546875" style="123" customWidth="1"/>
    <col min="9993" max="10240" width="9.140625" style="123"/>
    <col min="10241" max="10241" width="36.85546875" style="123" customWidth="1"/>
    <col min="10242" max="10242" width="10.28515625" style="123" customWidth="1"/>
    <col min="10243" max="10243" width="18.28515625" style="123" customWidth="1"/>
    <col min="10244" max="10244" width="9.28515625" style="123" customWidth="1"/>
    <col min="10245" max="10245" width="10.28515625" style="123" customWidth="1"/>
    <col min="10246" max="10246" width="14.140625" style="123" customWidth="1"/>
    <col min="10247" max="10247" width="9.140625" style="123" customWidth="1"/>
    <col min="10248" max="10248" width="11.85546875" style="123" customWidth="1"/>
    <col min="10249" max="10496" width="9.140625" style="123"/>
    <col min="10497" max="10497" width="36.85546875" style="123" customWidth="1"/>
    <col min="10498" max="10498" width="10.28515625" style="123" customWidth="1"/>
    <col min="10499" max="10499" width="18.28515625" style="123" customWidth="1"/>
    <col min="10500" max="10500" width="9.28515625" style="123" customWidth="1"/>
    <col min="10501" max="10501" width="10.28515625" style="123" customWidth="1"/>
    <col min="10502" max="10502" width="14.140625" style="123" customWidth="1"/>
    <col min="10503" max="10503" width="9.140625" style="123" customWidth="1"/>
    <col min="10504" max="10504" width="11.85546875" style="123" customWidth="1"/>
    <col min="10505" max="10752" width="9.140625" style="123"/>
    <col min="10753" max="10753" width="36.85546875" style="123" customWidth="1"/>
    <col min="10754" max="10754" width="10.28515625" style="123" customWidth="1"/>
    <col min="10755" max="10755" width="18.28515625" style="123" customWidth="1"/>
    <col min="10756" max="10756" width="9.28515625" style="123" customWidth="1"/>
    <col min="10757" max="10757" width="10.28515625" style="123" customWidth="1"/>
    <col min="10758" max="10758" width="14.140625" style="123" customWidth="1"/>
    <col min="10759" max="10759" width="9.140625" style="123" customWidth="1"/>
    <col min="10760" max="10760" width="11.85546875" style="123" customWidth="1"/>
    <col min="10761" max="11008" width="9.140625" style="123"/>
    <col min="11009" max="11009" width="36.85546875" style="123" customWidth="1"/>
    <col min="11010" max="11010" width="10.28515625" style="123" customWidth="1"/>
    <col min="11011" max="11011" width="18.28515625" style="123" customWidth="1"/>
    <col min="11012" max="11012" width="9.28515625" style="123" customWidth="1"/>
    <col min="11013" max="11013" width="10.28515625" style="123" customWidth="1"/>
    <col min="11014" max="11014" width="14.140625" style="123" customWidth="1"/>
    <col min="11015" max="11015" width="9.140625" style="123" customWidth="1"/>
    <col min="11016" max="11016" width="11.85546875" style="123" customWidth="1"/>
    <col min="11017" max="11264" width="9.140625" style="123"/>
    <col min="11265" max="11265" width="36.85546875" style="123" customWidth="1"/>
    <col min="11266" max="11266" width="10.28515625" style="123" customWidth="1"/>
    <col min="11267" max="11267" width="18.28515625" style="123" customWidth="1"/>
    <col min="11268" max="11268" width="9.28515625" style="123" customWidth="1"/>
    <col min="11269" max="11269" width="10.28515625" style="123" customWidth="1"/>
    <col min="11270" max="11270" width="14.140625" style="123" customWidth="1"/>
    <col min="11271" max="11271" width="9.140625" style="123" customWidth="1"/>
    <col min="11272" max="11272" width="11.85546875" style="123" customWidth="1"/>
    <col min="11273" max="11520" width="9.140625" style="123"/>
    <col min="11521" max="11521" width="36.85546875" style="123" customWidth="1"/>
    <col min="11522" max="11522" width="10.28515625" style="123" customWidth="1"/>
    <col min="11523" max="11523" width="18.28515625" style="123" customWidth="1"/>
    <col min="11524" max="11524" width="9.28515625" style="123" customWidth="1"/>
    <col min="11525" max="11525" width="10.28515625" style="123" customWidth="1"/>
    <col min="11526" max="11526" width="14.140625" style="123" customWidth="1"/>
    <col min="11527" max="11527" width="9.140625" style="123" customWidth="1"/>
    <col min="11528" max="11528" width="11.85546875" style="123" customWidth="1"/>
    <col min="11529" max="11776" width="9.140625" style="123"/>
    <col min="11777" max="11777" width="36.85546875" style="123" customWidth="1"/>
    <col min="11778" max="11778" width="10.28515625" style="123" customWidth="1"/>
    <col min="11779" max="11779" width="18.28515625" style="123" customWidth="1"/>
    <col min="11780" max="11780" width="9.28515625" style="123" customWidth="1"/>
    <col min="11781" max="11781" width="10.28515625" style="123" customWidth="1"/>
    <col min="11782" max="11782" width="14.140625" style="123" customWidth="1"/>
    <col min="11783" max="11783" width="9.140625" style="123" customWidth="1"/>
    <col min="11784" max="11784" width="11.85546875" style="123" customWidth="1"/>
    <col min="11785" max="12032" width="9.140625" style="123"/>
    <col min="12033" max="12033" width="36.85546875" style="123" customWidth="1"/>
    <col min="12034" max="12034" width="10.28515625" style="123" customWidth="1"/>
    <col min="12035" max="12035" width="18.28515625" style="123" customWidth="1"/>
    <col min="12036" max="12036" width="9.28515625" style="123" customWidth="1"/>
    <col min="12037" max="12037" width="10.28515625" style="123" customWidth="1"/>
    <col min="12038" max="12038" width="14.140625" style="123" customWidth="1"/>
    <col min="12039" max="12039" width="9.140625" style="123" customWidth="1"/>
    <col min="12040" max="12040" width="11.85546875" style="123" customWidth="1"/>
    <col min="12041" max="12288" width="9.140625" style="123"/>
    <col min="12289" max="12289" width="36.85546875" style="123" customWidth="1"/>
    <col min="12290" max="12290" width="10.28515625" style="123" customWidth="1"/>
    <col min="12291" max="12291" width="18.28515625" style="123" customWidth="1"/>
    <col min="12292" max="12292" width="9.28515625" style="123" customWidth="1"/>
    <col min="12293" max="12293" width="10.28515625" style="123" customWidth="1"/>
    <col min="12294" max="12294" width="14.140625" style="123" customWidth="1"/>
    <col min="12295" max="12295" width="9.140625" style="123" customWidth="1"/>
    <col min="12296" max="12296" width="11.85546875" style="123" customWidth="1"/>
    <col min="12297" max="12544" width="9.140625" style="123"/>
    <col min="12545" max="12545" width="36.85546875" style="123" customWidth="1"/>
    <col min="12546" max="12546" width="10.28515625" style="123" customWidth="1"/>
    <col min="12547" max="12547" width="18.28515625" style="123" customWidth="1"/>
    <col min="12548" max="12548" width="9.28515625" style="123" customWidth="1"/>
    <col min="12549" max="12549" width="10.28515625" style="123" customWidth="1"/>
    <col min="12550" max="12550" width="14.140625" style="123" customWidth="1"/>
    <col min="12551" max="12551" width="9.140625" style="123" customWidth="1"/>
    <col min="12552" max="12552" width="11.85546875" style="123" customWidth="1"/>
    <col min="12553" max="12800" width="9.140625" style="123"/>
    <col min="12801" max="12801" width="36.85546875" style="123" customWidth="1"/>
    <col min="12802" max="12802" width="10.28515625" style="123" customWidth="1"/>
    <col min="12803" max="12803" width="18.28515625" style="123" customWidth="1"/>
    <col min="12804" max="12804" width="9.28515625" style="123" customWidth="1"/>
    <col min="12805" max="12805" width="10.28515625" style="123" customWidth="1"/>
    <col min="12806" max="12806" width="14.140625" style="123" customWidth="1"/>
    <col min="12807" max="12807" width="9.140625" style="123" customWidth="1"/>
    <col min="12808" max="12808" width="11.85546875" style="123" customWidth="1"/>
    <col min="12809" max="13056" width="9.140625" style="123"/>
    <col min="13057" max="13057" width="36.85546875" style="123" customWidth="1"/>
    <col min="13058" max="13058" width="10.28515625" style="123" customWidth="1"/>
    <col min="13059" max="13059" width="18.28515625" style="123" customWidth="1"/>
    <col min="13060" max="13060" width="9.28515625" style="123" customWidth="1"/>
    <col min="13061" max="13061" width="10.28515625" style="123" customWidth="1"/>
    <col min="13062" max="13062" width="14.140625" style="123" customWidth="1"/>
    <col min="13063" max="13063" width="9.140625" style="123" customWidth="1"/>
    <col min="13064" max="13064" width="11.85546875" style="123" customWidth="1"/>
    <col min="13065" max="13312" width="9.140625" style="123"/>
    <col min="13313" max="13313" width="36.85546875" style="123" customWidth="1"/>
    <col min="13314" max="13314" width="10.28515625" style="123" customWidth="1"/>
    <col min="13315" max="13315" width="18.28515625" style="123" customWidth="1"/>
    <col min="13316" max="13316" width="9.28515625" style="123" customWidth="1"/>
    <col min="13317" max="13317" width="10.28515625" style="123" customWidth="1"/>
    <col min="13318" max="13318" width="14.140625" style="123" customWidth="1"/>
    <col min="13319" max="13319" width="9.140625" style="123" customWidth="1"/>
    <col min="13320" max="13320" width="11.85546875" style="123" customWidth="1"/>
    <col min="13321" max="13568" width="9.140625" style="123"/>
    <col min="13569" max="13569" width="36.85546875" style="123" customWidth="1"/>
    <col min="13570" max="13570" width="10.28515625" style="123" customWidth="1"/>
    <col min="13571" max="13571" width="18.28515625" style="123" customWidth="1"/>
    <col min="13572" max="13572" width="9.28515625" style="123" customWidth="1"/>
    <col min="13573" max="13573" width="10.28515625" style="123" customWidth="1"/>
    <col min="13574" max="13574" width="14.140625" style="123" customWidth="1"/>
    <col min="13575" max="13575" width="9.140625" style="123" customWidth="1"/>
    <col min="13576" max="13576" width="11.85546875" style="123" customWidth="1"/>
    <col min="13577" max="13824" width="9.140625" style="123"/>
    <col min="13825" max="13825" width="36.85546875" style="123" customWidth="1"/>
    <col min="13826" max="13826" width="10.28515625" style="123" customWidth="1"/>
    <col min="13827" max="13827" width="18.28515625" style="123" customWidth="1"/>
    <col min="13828" max="13828" width="9.28515625" style="123" customWidth="1"/>
    <col min="13829" max="13829" width="10.28515625" style="123" customWidth="1"/>
    <col min="13830" max="13830" width="14.140625" style="123" customWidth="1"/>
    <col min="13831" max="13831" width="9.140625" style="123" customWidth="1"/>
    <col min="13832" max="13832" width="11.85546875" style="123" customWidth="1"/>
    <col min="13833" max="14080" width="9.140625" style="123"/>
    <col min="14081" max="14081" width="36.85546875" style="123" customWidth="1"/>
    <col min="14082" max="14082" width="10.28515625" style="123" customWidth="1"/>
    <col min="14083" max="14083" width="18.28515625" style="123" customWidth="1"/>
    <col min="14084" max="14084" width="9.28515625" style="123" customWidth="1"/>
    <col min="14085" max="14085" width="10.28515625" style="123" customWidth="1"/>
    <col min="14086" max="14086" width="14.140625" style="123" customWidth="1"/>
    <col min="14087" max="14087" width="9.140625" style="123" customWidth="1"/>
    <col min="14088" max="14088" width="11.85546875" style="123" customWidth="1"/>
    <col min="14089" max="14336" width="9.140625" style="123"/>
    <col min="14337" max="14337" width="36.85546875" style="123" customWidth="1"/>
    <col min="14338" max="14338" width="10.28515625" style="123" customWidth="1"/>
    <col min="14339" max="14339" width="18.28515625" style="123" customWidth="1"/>
    <col min="14340" max="14340" width="9.28515625" style="123" customWidth="1"/>
    <col min="14341" max="14341" width="10.28515625" style="123" customWidth="1"/>
    <col min="14342" max="14342" width="14.140625" style="123" customWidth="1"/>
    <col min="14343" max="14343" width="9.140625" style="123" customWidth="1"/>
    <col min="14344" max="14344" width="11.85546875" style="123" customWidth="1"/>
    <col min="14345" max="14592" width="9.140625" style="123"/>
    <col min="14593" max="14593" width="36.85546875" style="123" customWidth="1"/>
    <col min="14594" max="14594" width="10.28515625" style="123" customWidth="1"/>
    <col min="14595" max="14595" width="18.28515625" style="123" customWidth="1"/>
    <col min="14596" max="14596" width="9.28515625" style="123" customWidth="1"/>
    <col min="14597" max="14597" width="10.28515625" style="123" customWidth="1"/>
    <col min="14598" max="14598" width="14.140625" style="123" customWidth="1"/>
    <col min="14599" max="14599" width="9.140625" style="123" customWidth="1"/>
    <col min="14600" max="14600" width="11.85546875" style="123" customWidth="1"/>
    <col min="14601" max="14848" width="9.140625" style="123"/>
    <col min="14849" max="14849" width="36.85546875" style="123" customWidth="1"/>
    <col min="14850" max="14850" width="10.28515625" style="123" customWidth="1"/>
    <col min="14851" max="14851" width="18.28515625" style="123" customWidth="1"/>
    <col min="14852" max="14852" width="9.28515625" style="123" customWidth="1"/>
    <col min="14853" max="14853" width="10.28515625" style="123" customWidth="1"/>
    <col min="14854" max="14854" width="14.140625" style="123" customWidth="1"/>
    <col min="14855" max="14855" width="9.140625" style="123" customWidth="1"/>
    <col min="14856" max="14856" width="11.85546875" style="123" customWidth="1"/>
    <col min="14857" max="15104" width="9.140625" style="123"/>
    <col min="15105" max="15105" width="36.85546875" style="123" customWidth="1"/>
    <col min="15106" max="15106" width="10.28515625" style="123" customWidth="1"/>
    <col min="15107" max="15107" width="18.28515625" style="123" customWidth="1"/>
    <col min="15108" max="15108" width="9.28515625" style="123" customWidth="1"/>
    <col min="15109" max="15109" width="10.28515625" style="123" customWidth="1"/>
    <col min="15110" max="15110" width="14.140625" style="123" customWidth="1"/>
    <col min="15111" max="15111" width="9.140625" style="123" customWidth="1"/>
    <col min="15112" max="15112" width="11.85546875" style="123" customWidth="1"/>
    <col min="15113" max="15360" width="9.140625" style="123"/>
    <col min="15361" max="15361" width="36.85546875" style="123" customWidth="1"/>
    <col min="15362" max="15362" width="10.28515625" style="123" customWidth="1"/>
    <col min="15363" max="15363" width="18.28515625" style="123" customWidth="1"/>
    <col min="15364" max="15364" width="9.28515625" style="123" customWidth="1"/>
    <col min="15365" max="15365" width="10.28515625" style="123" customWidth="1"/>
    <col min="15366" max="15366" width="14.140625" style="123" customWidth="1"/>
    <col min="15367" max="15367" width="9.140625" style="123" customWidth="1"/>
    <col min="15368" max="15368" width="11.85546875" style="123" customWidth="1"/>
    <col min="15369" max="15616" width="9.140625" style="123"/>
    <col min="15617" max="15617" width="36.85546875" style="123" customWidth="1"/>
    <col min="15618" max="15618" width="10.28515625" style="123" customWidth="1"/>
    <col min="15619" max="15619" width="18.28515625" style="123" customWidth="1"/>
    <col min="15620" max="15620" width="9.28515625" style="123" customWidth="1"/>
    <col min="15621" max="15621" width="10.28515625" style="123" customWidth="1"/>
    <col min="15622" max="15622" width="14.140625" style="123" customWidth="1"/>
    <col min="15623" max="15623" width="9.140625" style="123" customWidth="1"/>
    <col min="15624" max="15624" width="11.85546875" style="123" customWidth="1"/>
    <col min="15625" max="15872" width="9.140625" style="123"/>
    <col min="15873" max="15873" width="36.85546875" style="123" customWidth="1"/>
    <col min="15874" max="15874" width="10.28515625" style="123" customWidth="1"/>
    <col min="15875" max="15875" width="18.28515625" style="123" customWidth="1"/>
    <col min="15876" max="15876" width="9.28515625" style="123" customWidth="1"/>
    <col min="15877" max="15877" width="10.28515625" style="123" customWidth="1"/>
    <col min="15878" max="15878" width="14.140625" style="123" customWidth="1"/>
    <col min="15879" max="15879" width="9.140625" style="123" customWidth="1"/>
    <col min="15880" max="15880" width="11.85546875" style="123" customWidth="1"/>
    <col min="15881" max="16128" width="9.140625" style="123"/>
    <col min="16129" max="16129" width="36.85546875" style="123" customWidth="1"/>
    <col min="16130" max="16130" width="10.28515625" style="123" customWidth="1"/>
    <col min="16131" max="16131" width="18.28515625" style="123" customWidth="1"/>
    <col min="16132" max="16132" width="9.28515625" style="123" customWidth="1"/>
    <col min="16133" max="16133" width="10.28515625" style="123" customWidth="1"/>
    <col min="16134" max="16134" width="14.140625" style="123" customWidth="1"/>
    <col min="16135" max="16135" width="9.140625" style="123" customWidth="1"/>
    <col min="16136" max="16136" width="11.85546875" style="123" customWidth="1"/>
    <col min="16137" max="16384" width="9.140625" style="123"/>
  </cols>
  <sheetData>
    <row r="1" spans="1:11" ht="15.75" thickBot="1" x14ac:dyDescent="0.25">
      <c r="A1" s="229"/>
      <c r="B1" s="229"/>
      <c r="C1" s="229"/>
      <c r="D1" s="229"/>
      <c r="E1" s="229"/>
      <c r="F1" s="229"/>
    </row>
    <row r="2" spans="1:11" ht="16.5" thickBot="1" x14ac:dyDescent="0.25">
      <c r="A2" s="381" t="s">
        <v>113</v>
      </c>
      <c r="B2" s="382"/>
      <c r="C2" s="382"/>
      <c r="D2" s="382"/>
      <c r="E2" s="382"/>
      <c r="F2" s="383"/>
    </row>
    <row r="3" spans="1:11" ht="15.75" x14ac:dyDescent="0.2">
      <c r="A3" s="230"/>
      <c r="B3" s="230"/>
      <c r="C3" s="230"/>
      <c r="D3" s="230"/>
      <c r="E3" s="230"/>
      <c r="F3" s="230"/>
    </row>
    <row r="4" spans="1:11" ht="15.75" x14ac:dyDescent="0.25">
      <c r="A4" s="231" t="s">
        <v>108</v>
      </c>
      <c r="B4" s="232">
        <v>0.16500000000000001</v>
      </c>
      <c r="C4" s="229"/>
      <c r="D4" s="229"/>
      <c r="E4" s="229"/>
      <c r="F4" s="229"/>
    </row>
    <row r="5" spans="1:11" ht="15.75" x14ac:dyDescent="0.25">
      <c r="A5" s="233" t="s">
        <v>114</v>
      </c>
      <c r="B5" s="232">
        <v>0.1</v>
      </c>
      <c r="C5" s="234"/>
      <c r="D5" s="229"/>
      <c r="E5" s="229"/>
      <c r="F5" s="235"/>
    </row>
    <row r="6" spans="1:11" ht="15.75" x14ac:dyDescent="0.2">
      <c r="A6" s="236" t="s">
        <v>34</v>
      </c>
      <c r="B6" s="237">
        <v>0.22</v>
      </c>
      <c r="C6" s="238"/>
      <c r="D6" s="239"/>
      <c r="E6" s="229"/>
      <c r="F6" s="240"/>
    </row>
    <row r="7" spans="1:11" ht="15.75" x14ac:dyDescent="0.25">
      <c r="A7" s="241" t="s">
        <v>115</v>
      </c>
      <c r="B7" s="242">
        <v>0.1</v>
      </c>
      <c r="C7" s="229"/>
      <c r="D7" s="229"/>
      <c r="E7" s="229"/>
      <c r="F7" s="243"/>
    </row>
    <row r="8" spans="1:11" ht="15.75" x14ac:dyDescent="0.25">
      <c r="A8" s="241" t="s">
        <v>111</v>
      </c>
      <c r="B8" s="242">
        <v>0.08</v>
      </c>
      <c r="C8" s="229"/>
      <c r="D8" s="229"/>
      <c r="E8" s="229"/>
      <c r="F8" s="243"/>
    </row>
    <row r="9" spans="1:11" ht="15.75" thickBot="1" x14ac:dyDescent="0.25">
      <c r="A9" s="229"/>
      <c r="B9" s="229"/>
      <c r="C9" s="229"/>
      <c r="D9" s="229"/>
      <c r="E9" s="229"/>
      <c r="F9" s="243"/>
    </row>
    <row r="10" spans="1:11" ht="16.5" thickBot="1" x14ac:dyDescent="0.25">
      <c r="A10" s="381" t="s">
        <v>116</v>
      </c>
      <c r="B10" s="382"/>
      <c r="C10" s="382"/>
      <c r="D10" s="382"/>
      <c r="E10" s="382"/>
      <c r="F10" s="383"/>
    </row>
    <row r="11" spans="1:11" ht="15" x14ac:dyDescent="0.2">
      <c r="A11" s="229"/>
      <c r="B11" s="229"/>
      <c r="C11" s="229"/>
      <c r="D11" s="229"/>
      <c r="E11" s="229"/>
      <c r="F11" s="243"/>
    </row>
    <row r="12" spans="1:11" ht="45" x14ac:dyDescent="0.2">
      <c r="A12" s="244"/>
      <c r="B12" s="245" t="s">
        <v>117</v>
      </c>
      <c r="C12" s="245" t="s">
        <v>118</v>
      </c>
      <c r="D12" s="245" t="s">
        <v>108</v>
      </c>
      <c r="E12" s="246" t="s">
        <v>119</v>
      </c>
      <c r="F12" s="247" t="s">
        <v>120</v>
      </c>
      <c r="G12" s="229"/>
    </row>
    <row r="13" spans="1:11" ht="15" x14ac:dyDescent="0.2">
      <c r="A13" s="244"/>
      <c r="B13" s="248"/>
      <c r="C13" s="249">
        <v>0.22</v>
      </c>
      <c r="D13" s="250">
        <f>B4</f>
        <v>0.16500000000000001</v>
      </c>
      <c r="E13" s="251">
        <f>B5</f>
        <v>0.1</v>
      </c>
      <c r="F13" s="252"/>
      <c r="G13" s="229"/>
      <c r="I13" s="122"/>
      <c r="J13" s="122"/>
    </row>
    <row r="14" spans="1:11" ht="15" x14ac:dyDescent="0.2">
      <c r="A14" s="253"/>
      <c r="B14" s="253"/>
      <c r="C14" s="253"/>
      <c r="D14" s="229"/>
      <c r="E14" s="229"/>
      <c r="F14" s="254"/>
      <c r="G14" s="255"/>
      <c r="H14" s="183"/>
      <c r="I14" s="346"/>
      <c r="J14" s="217"/>
      <c r="K14" s="226"/>
    </row>
    <row r="15" spans="1:11" ht="15.75" x14ac:dyDescent="0.25">
      <c r="A15" s="256" t="s">
        <v>121</v>
      </c>
      <c r="B15" s="257">
        <v>15.5413</v>
      </c>
      <c r="C15" s="258">
        <f>B15*$C$13</f>
        <v>3.4190860000000001</v>
      </c>
      <c r="D15" s="258">
        <f>(B15+C15)*$D$13</f>
        <v>3.1284636900000002</v>
      </c>
      <c r="E15" s="259">
        <f>(B15+C15)*$E$13</f>
        <v>1.8960386</v>
      </c>
      <c r="F15" s="260">
        <f>B15+D15+E15+C15</f>
        <v>23.984888290000001</v>
      </c>
      <c r="G15" s="255"/>
      <c r="H15" s="347"/>
      <c r="I15" s="207"/>
      <c r="J15" s="225"/>
      <c r="K15" s="224"/>
    </row>
    <row r="16" spans="1:11" ht="15.75" x14ac:dyDescent="0.25">
      <c r="A16" s="256" t="s">
        <v>122</v>
      </c>
      <c r="B16" s="257">
        <v>14.417899999999999</v>
      </c>
      <c r="C16" s="258">
        <f>B16*$C$13</f>
        <v>3.1719379999999999</v>
      </c>
      <c r="D16" s="258">
        <f>(B16+C16)*$D$13</f>
        <v>2.9023232700000001</v>
      </c>
      <c r="E16" s="259">
        <f>(B16+C16)*$E$13</f>
        <v>1.7589838000000002</v>
      </c>
      <c r="F16" s="260">
        <f>B16+D16+E16+C16</f>
        <v>22.25114507</v>
      </c>
      <c r="G16" s="229"/>
      <c r="H16" s="347"/>
      <c r="I16" s="207"/>
      <c r="J16" s="225"/>
      <c r="K16" s="224"/>
    </row>
    <row r="17" spans="1:11" ht="15.75" x14ac:dyDescent="0.25">
      <c r="A17" s="256" t="s">
        <v>123</v>
      </c>
      <c r="B17" s="261">
        <v>13.658200000000001</v>
      </c>
      <c r="C17" s="258">
        <f>B17*$C$13</f>
        <v>3.004804</v>
      </c>
      <c r="D17" s="258">
        <f>(B17+C17)*$D$13</f>
        <v>2.7493956600000002</v>
      </c>
      <c r="E17" s="259">
        <f>(B17+C17)*$E$13</f>
        <v>1.6663004000000001</v>
      </c>
      <c r="F17" s="260">
        <f>B17+D17+E17+C17</f>
        <v>21.078700060000003</v>
      </c>
      <c r="G17" s="229"/>
      <c r="H17" s="347"/>
      <c r="I17" s="207"/>
      <c r="J17" s="225"/>
      <c r="K17" s="224"/>
    </row>
    <row r="18" spans="1:11" ht="15.75" x14ac:dyDescent="0.25">
      <c r="A18" s="256" t="s">
        <v>124</v>
      </c>
      <c r="B18" s="257">
        <v>13.2592</v>
      </c>
      <c r="C18" s="258">
        <f>B18*$C$13</f>
        <v>2.9170240000000001</v>
      </c>
      <c r="D18" s="258">
        <f>(B18+C18)*$D$13</f>
        <v>2.6690769600000004</v>
      </c>
      <c r="E18" s="259">
        <f>(B18+C18)*$E$13</f>
        <v>1.6176224000000001</v>
      </c>
      <c r="F18" s="260">
        <f>B18+D18+E18+C18</f>
        <v>20.462923360000001</v>
      </c>
      <c r="G18" s="229"/>
      <c r="H18" s="347"/>
      <c r="I18" s="207"/>
      <c r="J18" s="225"/>
      <c r="K18" s="224"/>
    </row>
    <row r="19" spans="1:11" ht="15.75" x14ac:dyDescent="0.25">
      <c r="A19" s="256" t="s">
        <v>125</v>
      </c>
      <c r="B19" s="257">
        <v>12.0024</v>
      </c>
      <c r="C19" s="258">
        <f>B19*$C$13</f>
        <v>2.6405279999999998</v>
      </c>
      <c r="D19" s="258">
        <f>(B19+C19)*$D$13</f>
        <v>2.4160831200000001</v>
      </c>
      <c r="E19" s="259">
        <f>(B19+C19)*$E$13</f>
        <v>1.4642927999999999</v>
      </c>
      <c r="F19" s="260">
        <f>B19+D19+E19+C19</f>
        <v>18.52330392</v>
      </c>
      <c r="G19" s="229"/>
      <c r="H19" s="347"/>
      <c r="I19" s="207"/>
      <c r="J19" s="225"/>
      <c r="K19" s="224"/>
    </row>
    <row r="20" spans="1:11" ht="16.5" thickBot="1" x14ac:dyDescent="0.3">
      <c r="A20" s="262"/>
      <c r="B20" s="263"/>
      <c r="C20" s="264"/>
      <c r="D20" s="265"/>
      <c r="E20" s="266"/>
      <c r="F20" s="267"/>
      <c r="G20" s="229"/>
      <c r="H20" s="183"/>
      <c r="I20" s="183"/>
    </row>
    <row r="21" spans="1:11" ht="15.75" x14ac:dyDescent="0.25">
      <c r="A21" s="268"/>
      <c r="B21" s="269"/>
      <c r="C21" s="270"/>
      <c r="D21" s="269"/>
      <c r="E21" s="271"/>
      <c r="F21" s="229"/>
      <c r="H21" s="207"/>
      <c r="I21" s="207"/>
    </row>
    <row r="22" spans="1:11" ht="16.5" thickBot="1" x14ac:dyDescent="0.3">
      <c r="A22" s="268"/>
      <c r="B22" s="269"/>
      <c r="C22" s="270"/>
      <c r="D22" s="269"/>
      <c r="E22" s="271"/>
      <c r="F22" s="229"/>
    </row>
    <row r="23" spans="1:11" ht="15.75" x14ac:dyDescent="0.25">
      <c r="A23" s="272"/>
      <c r="B23" s="273" t="s">
        <v>126</v>
      </c>
      <c r="C23" s="274" t="s">
        <v>127</v>
      </c>
      <c r="D23" s="229"/>
      <c r="E23" s="229"/>
      <c r="F23" s="229"/>
    </row>
    <row r="24" spans="1:11" ht="16.5" thickBot="1" x14ac:dyDescent="0.3">
      <c r="A24" s="275" t="s">
        <v>128</v>
      </c>
      <c r="B24" s="276">
        <v>20</v>
      </c>
      <c r="C24" s="277">
        <f>B24*F16</f>
        <v>445.02290140000002</v>
      </c>
      <c r="D24" s="229"/>
      <c r="E24" s="229"/>
      <c r="F24" s="229"/>
    </row>
    <row r="25" spans="1:11" ht="15" x14ac:dyDescent="0.2">
      <c r="A25" s="229"/>
      <c r="B25" s="229"/>
      <c r="C25" s="229"/>
      <c r="D25" s="229"/>
      <c r="E25" s="229"/>
      <c r="F25" s="229"/>
    </row>
    <row r="26" spans="1:11" ht="15.75" thickBot="1" x14ac:dyDescent="0.25">
      <c r="A26" s="229"/>
      <c r="B26" s="229"/>
      <c r="C26" s="229"/>
      <c r="D26" s="229"/>
      <c r="E26" s="229"/>
      <c r="F26" s="229"/>
    </row>
    <row r="27" spans="1:11" ht="16.5" thickBot="1" x14ac:dyDescent="0.25">
      <c r="A27" s="381" t="s">
        <v>129</v>
      </c>
      <c r="B27" s="382"/>
      <c r="C27" s="382"/>
      <c r="D27" s="382"/>
      <c r="E27" s="382"/>
      <c r="F27" s="383"/>
    </row>
    <row r="28" spans="1:11" ht="15" x14ac:dyDescent="0.2">
      <c r="A28" s="229"/>
      <c r="B28" s="229"/>
      <c r="C28" s="229"/>
      <c r="D28" s="229"/>
      <c r="E28" s="229"/>
      <c r="F28" s="229"/>
    </row>
    <row r="29" spans="1:11" ht="15" x14ac:dyDescent="0.2">
      <c r="A29" s="229"/>
      <c r="B29" s="229"/>
      <c r="C29" s="229"/>
      <c r="D29" s="229"/>
      <c r="E29" s="229"/>
      <c r="F29" s="229"/>
    </row>
    <row r="30" spans="1:11" ht="51" x14ac:dyDescent="0.2">
      <c r="A30" s="229"/>
      <c r="B30" s="278"/>
      <c r="C30" s="278" t="s">
        <v>130</v>
      </c>
      <c r="D30" s="269"/>
      <c r="E30" s="229"/>
      <c r="F30" s="229"/>
    </row>
    <row r="31" spans="1:11" ht="15.75" x14ac:dyDescent="0.25">
      <c r="A31" s="241" t="s">
        <v>131</v>
      </c>
      <c r="B31" s="279"/>
      <c r="C31" s="263">
        <v>6.49</v>
      </c>
      <c r="D31" s="269"/>
      <c r="E31" s="229"/>
      <c r="F31" s="229"/>
      <c r="H31" s="348"/>
    </row>
    <row r="32" spans="1:11" ht="15.75" x14ac:dyDescent="0.25">
      <c r="A32" s="268"/>
      <c r="B32" s="280"/>
      <c r="C32" s="264"/>
      <c r="D32" s="229"/>
      <c r="E32" s="229"/>
      <c r="F32" s="229"/>
      <c r="H32" s="349"/>
      <c r="I32" s="349"/>
      <c r="J32" s="348"/>
    </row>
    <row r="33" spans="1:6" ht="15.75" x14ac:dyDescent="0.25">
      <c r="A33" s="268"/>
      <c r="B33" s="264"/>
      <c r="C33" s="281"/>
      <c r="D33" s="269"/>
      <c r="E33" s="229"/>
      <c r="F33" s="229"/>
    </row>
    <row r="34" spans="1:6" ht="15" x14ac:dyDescent="0.2">
      <c r="A34" s="282" t="s">
        <v>132</v>
      </c>
      <c r="B34" s="283" t="s">
        <v>133</v>
      </c>
      <c r="C34" s="284" t="s">
        <v>134</v>
      </c>
      <c r="D34" s="229"/>
      <c r="E34" s="229"/>
      <c r="F34" s="229"/>
    </row>
    <row r="35" spans="1:6" ht="15.75" x14ac:dyDescent="0.25">
      <c r="A35" s="285" t="s">
        <v>135</v>
      </c>
      <c r="B35" s="286" t="s">
        <v>136</v>
      </c>
      <c r="C35" s="287">
        <v>30</v>
      </c>
      <c r="D35" s="229"/>
      <c r="E35" s="229"/>
      <c r="F35" s="229"/>
    </row>
    <row r="36" spans="1:6" ht="15.75" thickBot="1" x14ac:dyDescent="0.25">
      <c r="C36" s="288"/>
      <c r="D36" s="269"/>
      <c r="E36" s="229"/>
      <c r="F36" s="229"/>
    </row>
    <row r="37" spans="1:6" ht="15" x14ac:dyDescent="0.2">
      <c r="A37" s="289"/>
      <c r="B37" s="290" t="s">
        <v>55</v>
      </c>
      <c r="C37" s="291" t="s">
        <v>141</v>
      </c>
      <c r="D37" s="228"/>
      <c r="E37" s="292"/>
      <c r="F37" s="228"/>
    </row>
    <row r="38" spans="1:6" ht="15" x14ac:dyDescent="0.2">
      <c r="A38" s="293"/>
      <c r="B38" s="294"/>
      <c r="C38" s="295" t="s">
        <v>137</v>
      </c>
      <c r="D38" s="292"/>
      <c r="E38" s="292"/>
      <c r="F38" s="292"/>
    </row>
    <row r="39" spans="1:6" ht="15.75" thickBot="1" x14ac:dyDescent="0.25">
      <c r="A39" s="229" t="s">
        <v>138</v>
      </c>
      <c r="B39" s="296">
        <v>1.25</v>
      </c>
      <c r="C39" s="297">
        <v>10</v>
      </c>
      <c r="D39" s="223"/>
      <c r="E39" s="292"/>
      <c r="F39" s="298"/>
    </row>
    <row r="40" spans="1:6" ht="15" x14ac:dyDescent="0.2">
      <c r="A40" s="299"/>
      <c r="B40" s="300"/>
      <c r="C40" s="301"/>
      <c r="D40" s="269"/>
      <c r="E40" s="229"/>
      <c r="F40" s="229"/>
    </row>
    <row r="41" spans="1:6" ht="15" x14ac:dyDescent="0.2">
      <c r="A41" s="302" t="s">
        <v>139</v>
      </c>
      <c r="B41" s="303">
        <v>7.0000000000000007E-2</v>
      </c>
      <c r="C41" s="304"/>
      <c r="D41" s="128"/>
      <c r="E41" s="229"/>
      <c r="F41" s="229"/>
    </row>
    <row r="42" spans="1:6" ht="15" x14ac:dyDescent="0.2">
      <c r="A42" s="293"/>
      <c r="B42" s="305"/>
      <c r="C42" s="304"/>
      <c r="D42" s="229"/>
      <c r="E42" s="229"/>
      <c r="F42" s="229"/>
    </row>
    <row r="43" spans="1:6" ht="15" x14ac:dyDescent="0.2">
      <c r="A43" s="293"/>
      <c r="B43" s="305"/>
      <c r="C43" s="306"/>
      <c r="D43" s="229"/>
      <c r="E43" s="229"/>
      <c r="F43" s="229"/>
    </row>
    <row r="44" spans="1:6" ht="15.75" x14ac:dyDescent="0.25">
      <c r="A44" s="280"/>
      <c r="B44" s="307"/>
      <c r="C44" s="308"/>
      <c r="D44" s="229"/>
      <c r="E44" s="229"/>
      <c r="F44" s="229"/>
    </row>
  </sheetData>
  <mergeCells count="3">
    <mergeCell ref="A2:F2"/>
    <mergeCell ref="A10:F10"/>
    <mergeCell ref="A27:F27"/>
  </mergeCells>
  <pageMargins left="0.74803149606299213" right="0.74803149606299213" top="0.98425196850393704" bottom="0.98425196850393704" header="0.51181102362204722" footer="0.51181102362204722"/>
  <pageSetup paperSize="9" scale="65"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preventivo pubblico</vt:lpstr>
      <vt:lpstr>Preventivo costo intervento</vt:lpstr>
      <vt:lpstr>quadro economico</vt:lpstr>
      <vt:lpstr>Costi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 pittana</dc:creator>
  <cp:lastModifiedBy>Valerio SEDRAN</cp:lastModifiedBy>
  <cp:lastPrinted>2017-05-08T09:58:51Z</cp:lastPrinted>
  <dcterms:created xsi:type="dcterms:W3CDTF">2016-11-23T09:12:16Z</dcterms:created>
  <dcterms:modified xsi:type="dcterms:W3CDTF">2017-08-30T09:34:49Z</dcterms:modified>
</cp:coreProperties>
</file>